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45" windowHeight="12315" activeTab="4"/>
  </bookViews>
  <sheets>
    <sheet name="1-жадвал" sheetId="1" r:id="rId1"/>
    <sheet name="2 жадвал" sheetId="2" r:id="rId2"/>
    <sheet name="3 жадвал" sheetId="3" r:id="rId3"/>
    <sheet name="4 гурух харажатлари" sheetId="4" r:id="rId4"/>
    <sheet name="4 гурух харажатлари ЖАМГАРМА" sheetId="5" r:id="rId5"/>
  </sheets>
  <definedNames>
    <definedName name="_xlnm.Print_Area" localSheetId="0">'1-жадвал'!$A$1:$L$14</definedName>
    <definedName name="_xlnm.Print_Area" localSheetId="2">'3 жадвал'!$A$1:$G$17</definedName>
    <definedName name="_xlnm.Print_Area" localSheetId="3">'4 гурух харажатлари'!$A$1:$N$23</definedName>
    <definedName name="_xlnm.Print_Area" localSheetId="4">'4 гурух харажатлари ЖАМГАРМА'!$A$1:$N$9</definedName>
  </definedNames>
  <calcPr fullCalcOnLoad="1"/>
</workbook>
</file>

<file path=xl/sharedStrings.xml><?xml version="1.0" encoding="utf-8"?>
<sst xmlns="http://schemas.openxmlformats.org/spreadsheetml/2006/main" count="224" uniqueCount="121">
  <si>
    <t>Кўрсаткичлар</t>
  </si>
  <si>
    <t>Т/р</t>
  </si>
  <si>
    <t>аникланган  режа</t>
  </si>
  <si>
    <t>ижро</t>
  </si>
  <si>
    <t>фоизда</t>
  </si>
  <si>
    <t>шундан,</t>
  </si>
  <si>
    <t>I ва II гуруҳ ҳаражатлари</t>
  </si>
  <si>
    <t>IV-гуруҳ</t>
  </si>
  <si>
    <t>1.</t>
  </si>
  <si>
    <t>Ўзбекистон Республикаси "Ўзархив" агентлиги</t>
  </si>
  <si>
    <t>МАЪЛУМОТ</t>
  </si>
  <si>
    <t>млрд.сўм</t>
  </si>
  <si>
    <t>Капитал қўйилмалар ҳисобидан амалга оширилаётган лойиҳалар тўғрисидаги</t>
  </si>
  <si>
    <t>Маълумотлар</t>
  </si>
  <si>
    <r>
      <rPr>
        <b/>
        <u val="single"/>
        <sz val="13"/>
        <color indexed="8"/>
        <rFont val="Times New Roman"/>
        <family val="1"/>
      </rPr>
      <t xml:space="preserve">Ўзбекистон Республикаси "Ўзархив" агентлиги </t>
    </r>
    <r>
      <rPr>
        <b/>
        <sz val="13"/>
        <color indexed="8"/>
        <rFont val="Times New Roman"/>
        <family val="1"/>
      </rPr>
      <t>бўйича</t>
    </r>
  </si>
  <si>
    <t>Буюртмачи</t>
  </si>
  <si>
    <t>Лойиханинг номланиши</t>
  </si>
  <si>
    <t>Лойиҳа куввати</t>
  </si>
  <si>
    <t>Лойихани амалга ошириш даври</t>
  </si>
  <si>
    <t>Пудратчи</t>
  </si>
  <si>
    <t>Лойиҳани амалга ошириш қиймати (минг.сўм)</t>
  </si>
  <si>
    <t>шундан ўзлаштирилган маблағлар (минг.сўм)</t>
  </si>
  <si>
    <t>Лойиҳани молиялаштириш манбаси (бюджет/ бюджетдан ташқари маблағлар)</t>
  </si>
  <si>
    <t>-</t>
  </si>
  <si>
    <t>Ўзбекистон Республикаси "Ўзархив" агентлиги бўйича</t>
  </si>
  <si>
    <t>Иқтисодий тасниф бўйича ҳаражатлар моддаси</t>
  </si>
  <si>
    <t>Харид қилинган товарлар ва хизматлар номи</t>
  </si>
  <si>
    <t>Молиялаштириш манбаси (бюджет/ бюджетдан ташқари маблағлар ҳисобидан)</t>
  </si>
  <si>
    <t>Ҳарид жараёнини амалга ошириш тури</t>
  </si>
  <si>
    <t>Лот/шартнома рақами</t>
  </si>
  <si>
    <t>Товарлар (хизматлар) ҳариди мақсадлари (марказий аппарат/идоравий ташкилот учун)</t>
  </si>
  <si>
    <t>Ҳарид қилинаётган товарлар (хизматлар) ўлчов бирлиги (имконият даражасида)</t>
  </si>
  <si>
    <t>Харид қилинаётган (хизматлар) микдори (ҳажми)</t>
  </si>
  <si>
    <t>Битим (шартнома) товарлар (хизматлар) бир бирлиги нархи (тарифи)</t>
  </si>
  <si>
    <t>Ҳарид қилинган товарлар (хизматлар) жами миқдори (ҳажми) қиймати (сўм)</t>
  </si>
  <si>
    <t>Етказиб берувчи номи</t>
  </si>
  <si>
    <t>Шартнома тузилган ой</t>
  </si>
  <si>
    <t>42 99 990</t>
  </si>
  <si>
    <t>бюджет</t>
  </si>
  <si>
    <t>ЎРҚ-472 09.04.2018й.          44-модда</t>
  </si>
  <si>
    <t>марказий аппарат</t>
  </si>
  <si>
    <t>январь</t>
  </si>
  <si>
    <t>42 92 200</t>
  </si>
  <si>
    <t>ПҚ-3953 27.09.2018й.</t>
  </si>
  <si>
    <t>ой</t>
  </si>
  <si>
    <t>O'ZBEKTELEKOM</t>
  </si>
  <si>
    <t>42 92 100</t>
  </si>
  <si>
    <t>махсус алока хизмати</t>
  </si>
  <si>
    <t>ГУП "Республиканский узел специальной связи"</t>
  </si>
  <si>
    <t>сўм</t>
  </si>
  <si>
    <t>42 52 500</t>
  </si>
  <si>
    <t>Бензин</t>
  </si>
  <si>
    <t>48 21 140</t>
  </si>
  <si>
    <t xml:space="preserve"> Биржа хизматлари учун коммисион туловлар</t>
  </si>
  <si>
    <t>юридик мажбурият</t>
  </si>
  <si>
    <t>shop.uzex.uz</t>
  </si>
  <si>
    <t>комплект</t>
  </si>
  <si>
    <t>февраль</t>
  </si>
  <si>
    <t>42 34 100</t>
  </si>
  <si>
    <t>автотранспортни жорий таъмирлаш</t>
  </si>
  <si>
    <t>"ijro.gov.uz" ижро интизомининг идоралараро электрон тизимидан фойдаланиш хизмати</t>
  </si>
  <si>
    <t>ЎРҚ-472 09.04.2018й.          1-модда</t>
  </si>
  <si>
    <t>ООО "UNICON-SOFT"</t>
  </si>
  <si>
    <t>Тўғридан тўғри симни SGM орқали ўрнатиш, Тўғридан тўғри симни SGM ижарага олиш</t>
  </si>
  <si>
    <t>март</t>
  </si>
  <si>
    <t>махсус алока хизмати ПАТС</t>
  </si>
  <si>
    <t>PAYITAHT XK</t>
  </si>
  <si>
    <t>штука</t>
  </si>
  <si>
    <t>48 21 190</t>
  </si>
  <si>
    <t xml:space="preserve"> Страх. гражданской ответ. водителя транспортного средства</t>
  </si>
  <si>
    <t>42 91 000</t>
  </si>
  <si>
    <t>тингловчи</t>
  </si>
  <si>
    <t>(минг.сўм)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</si>
  <si>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</si>
  <si>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</si>
  <si>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 xml:space="preserve">Жами 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</si>
  <si>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</si>
  <si>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</si>
  <si>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</si>
  <si>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қурилиши, (реконструкция қилиш) ва таъмирлаш ишлари учун капитал қўйилмалар</t>
  </si>
  <si>
    <t xml:space="preserve">Ўзбекистон Республикаси "Ўзархив" агентлигига </t>
  </si>
  <si>
    <t>ЖАМИ</t>
  </si>
  <si>
    <t xml:space="preserve">Ўзбекистон Миллий архиви </t>
  </si>
  <si>
    <t>Ўзбекистон Кинофотофоно
ҳужжатлари Миллий архиви</t>
  </si>
  <si>
    <t>Ўзбекистон Илмий-техника
 ва тиббиёт ҳужжатлари миллий архиви</t>
  </si>
  <si>
    <t>2.</t>
  </si>
  <si>
    <t>3.</t>
  </si>
  <si>
    <t>4.</t>
  </si>
  <si>
    <t>Ўзбекистон Республикаси "Ўзархив" агентлигига бюджетдан ажратилган маблағларнинг чегараланган миқдорининг ўз тасарруфидаги бюджет ташкилотлари кесимида тақсимоти тўғрисида</t>
  </si>
  <si>
    <t>Ўзбекистон Республикаси "Ўзархив" агентлигига 2021 йил 1 чорақда Давлат бюджети ҳисобидан ажратилган маблағларнинг ўз тасарруфидаги бюджет ташкилотлари кесимида ижроси тўғрисида</t>
  </si>
  <si>
    <t>2021 йил 1 кварталда</t>
  </si>
  <si>
    <t xml:space="preserve">2021 йил 1 чорақ учун </t>
  </si>
  <si>
    <t>2021 йил 1 чорақ давомида ўтказилган танловлар (тендерлар) ва амалга оширилган давлат харидлари тўғрисида</t>
  </si>
  <si>
    <t>1953616/112</t>
  </si>
  <si>
    <t>2055301/298/У-8</t>
  </si>
  <si>
    <t>1953619/64-21/ПП</t>
  </si>
  <si>
    <t>УзР Президент хузуридаги давлат хизматини ривожлантириш агентлиги</t>
  </si>
  <si>
    <t xml:space="preserve">2019 йил 3 октябрдаги ПФ-5843-сонли Фар-нинг 8 бандига асоссан Давлат хизматини ривож-ни қўллаб қувват. жамғармасига  2020 йилда архив жамгармаси тушумнинг 1% миқдоридаги ажратмалар ўтказ </t>
  </si>
  <si>
    <t>бюджетдан ташқари</t>
  </si>
  <si>
    <t xml:space="preserve"> "Чинобод нефт база"МЧЖ</t>
  </si>
  <si>
    <t>литр</t>
  </si>
  <si>
    <t>2039282/д/с № 1 дог № 242/58 1925726/242/58</t>
  </si>
  <si>
    <t>Ёқилғи-мойлаш материалларини махсус сақлаш бўйича хизмати</t>
  </si>
  <si>
    <t>OOO "UNG Petro"</t>
  </si>
  <si>
    <t>1925809/319</t>
  </si>
  <si>
    <t>1947890/511-2021/IJRO</t>
  </si>
  <si>
    <t>1987882/PS/04</t>
  </si>
  <si>
    <t>2000381/259</t>
  </si>
  <si>
    <t>ОАО "Kapital Sugurta"</t>
  </si>
  <si>
    <t>2036311/PS/07</t>
  </si>
  <si>
    <t>OOO MAIN</t>
  </si>
  <si>
    <t xml:space="preserve">Полное восстановление картриджа </t>
  </si>
  <si>
    <t>8889134/8898271</t>
  </si>
  <si>
    <t>ЎзР Адлия вазир. Юристлар малакасини ошириш маркази</t>
  </si>
  <si>
    <t>2040033/792</t>
  </si>
  <si>
    <t xml:space="preserve"> Повышение Квалификации Юристов</t>
  </si>
  <si>
    <t>ООО MARG'ILON SAVDO DO'KON</t>
  </si>
  <si>
    <t>8910100/8955894</t>
  </si>
  <si>
    <t>Изготовление медали</t>
  </si>
  <si>
    <t>Электронный кооперационный портал Республики Узбекистан</t>
  </si>
  <si>
    <t>42 34 920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</si>
</sst>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&quot; &quot;??_р_._-;_-@_-"/>
    <numFmt numFmtId="177" formatCode="0.0%"/>
    <numFmt numFmtId="178" formatCode="_-* #,##0.0_р_._-;\-* #,##0.0_р_._-;_-* &quot;-&quot;??_р_._-;_-@_-"/>
    <numFmt numFmtId="179" formatCode="_-* #,##0.0_р_._-;\-* #,##0.0_р_._-;_-* &quot; &quot;??_р_._-;_-@_-"/>
    <numFmt numFmtId="180" formatCode="_-* #,##0.0\ _₽_-;\-* #,##0.0\ _₽_-;_-* &quot;-&quot;?\ _₽_-;_-@_-"/>
    <numFmt numFmtId="181" formatCode="_-* #,##0.000_р_._-;\-* #,##0.000_р_._-;_-* &quot;-&quot;??_р_._-;_-@_-"/>
    <numFmt numFmtId="182" formatCode="_-* #,##0_р_._-;\-* #,##0_р_._-;_-* &quot;-&quot;??_р_._-;_-@_-"/>
  </numFmts>
  <fonts count="52">
    <font>
      <sz val="11"/>
      <color indexed="8"/>
      <name val="Calibri"/>
      <family val="2"/>
    </font>
    <font>
      <sz val="10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1" fontId="2" fillId="0" borderId="10" xfId="60" applyFont="1" applyBorder="1" applyAlignment="1">
      <alignment horizontal="center" vertical="center" wrapText="1"/>
    </xf>
    <xf numFmtId="177" fontId="2" fillId="0" borderId="10" xfId="57" applyNumberFormat="1" applyFont="1" applyBorder="1" applyAlignment="1">
      <alignment horizontal="center" vertical="center" wrapText="1"/>
    </xf>
    <xf numFmtId="0" fontId="44" fillId="0" borderId="0" xfId="52" applyFont="1">
      <alignment/>
      <protection/>
    </xf>
    <xf numFmtId="0" fontId="45" fillId="0" borderId="10" xfId="52" applyFont="1" applyBorder="1" applyAlignment="1">
      <alignment horizontal="center" vertical="center" wrapText="1"/>
      <protection/>
    </xf>
    <xf numFmtId="0" fontId="44" fillId="0" borderId="0" xfId="52" applyFont="1" applyAlignment="1">
      <alignment horizontal="center" vertical="center" wrapText="1"/>
      <protection/>
    </xf>
    <xf numFmtId="0" fontId="44" fillId="0" borderId="10" xfId="52" applyFont="1" applyBorder="1" applyAlignment="1">
      <alignment horizontal="center"/>
      <protection/>
    </xf>
    <xf numFmtId="0" fontId="44" fillId="0" borderId="10" xfId="52" applyFont="1" applyBorder="1">
      <alignment/>
      <protection/>
    </xf>
    <xf numFmtId="0" fontId="27" fillId="33" borderId="0" xfId="52" applyFill="1" applyAlignment="1">
      <alignment/>
      <protection/>
    </xf>
    <xf numFmtId="0" fontId="27" fillId="33" borderId="0" xfId="52" applyFill="1">
      <alignment/>
      <protection/>
    </xf>
    <xf numFmtId="0" fontId="46" fillId="33" borderId="10" xfId="52" applyFont="1" applyFill="1" applyBorder="1" applyAlignment="1">
      <alignment vertical="center" wrapText="1"/>
      <protection/>
    </xf>
    <xf numFmtId="0" fontId="46" fillId="33" borderId="10" xfId="52" applyFont="1" applyFill="1" applyBorder="1" applyAlignment="1">
      <alignment horizontal="center" vertical="center" wrapText="1"/>
      <protection/>
    </xf>
    <xf numFmtId="0" fontId="46" fillId="33" borderId="0" xfId="52" applyFont="1" applyFill="1" applyAlignment="1">
      <alignment vertical="center" wrapText="1"/>
      <protection/>
    </xf>
    <xf numFmtId="0" fontId="27" fillId="33" borderId="0" xfId="52" applyFont="1" applyFill="1">
      <alignment/>
      <protection/>
    </xf>
    <xf numFmtId="0" fontId="47" fillId="33" borderId="10" xfId="52" applyFont="1" applyFill="1" applyBorder="1" applyAlignment="1">
      <alignment horizontal="center" vertical="center" wrapText="1"/>
      <protection/>
    </xf>
    <xf numFmtId="0" fontId="48" fillId="33" borderId="10" xfId="52" applyFont="1" applyFill="1" applyBorder="1" applyAlignment="1">
      <alignment horizontal="center" vertical="center" wrapText="1"/>
      <protection/>
    </xf>
    <xf numFmtId="43" fontId="48" fillId="33" borderId="10" xfId="62" applyFont="1" applyFill="1" applyBorder="1" applyAlignment="1">
      <alignment horizontal="center" vertical="center" wrapText="1"/>
    </xf>
    <xf numFmtId="0" fontId="47" fillId="33" borderId="0" xfId="52" applyFont="1" applyFill="1" applyAlignment="1">
      <alignment vertical="center" wrapText="1"/>
      <protection/>
    </xf>
    <xf numFmtId="43" fontId="27" fillId="33" borderId="0" xfId="52" applyNumberFormat="1" applyFill="1">
      <alignment/>
      <protection/>
    </xf>
    <xf numFmtId="0" fontId="27" fillId="33" borderId="0" xfId="52" applyFill="1" applyAlignment="1">
      <alignment horizontal="center"/>
      <protection/>
    </xf>
    <xf numFmtId="0" fontId="35" fillId="33" borderId="0" xfId="52" applyFont="1" applyFill="1" applyAlignment="1">
      <alignment horizontal="center"/>
      <protection/>
    </xf>
    <xf numFmtId="43" fontId="27" fillId="33" borderId="0" xfId="62" applyFill="1" applyAlignment="1">
      <alignment/>
    </xf>
    <xf numFmtId="0" fontId="49" fillId="0" borderId="0" xfId="52" applyFont="1">
      <alignment/>
      <protection/>
    </xf>
    <xf numFmtId="0" fontId="44" fillId="0" borderId="0" xfId="52" applyFont="1" applyAlignment="1">
      <alignment horizontal="center"/>
      <protection/>
    </xf>
    <xf numFmtId="43" fontId="49" fillId="0" borderId="10" xfId="52" applyNumberFormat="1" applyFont="1" applyBorder="1">
      <alignment/>
      <protection/>
    </xf>
    <xf numFmtId="43" fontId="44" fillId="33" borderId="10" xfId="62" applyFont="1" applyFill="1" applyBorder="1" applyAlignment="1">
      <alignment horizontal="center"/>
    </xf>
    <xf numFmtId="0" fontId="44" fillId="33" borderId="0" xfId="52" applyFont="1" applyFill="1">
      <alignment/>
      <protection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1" fontId="3" fillId="0" borderId="10" xfId="60" applyFont="1" applyBorder="1" applyAlignment="1">
      <alignment horizontal="center" vertical="center" wrapText="1"/>
    </xf>
    <xf numFmtId="177" fontId="3" fillId="0" borderId="10" xfId="57" applyNumberFormat="1" applyFont="1" applyBorder="1" applyAlignment="1">
      <alignment horizontal="center" vertical="center" wrapText="1"/>
    </xf>
    <xf numFmtId="43" fontId="49" fillId="33" borderId="10" xfId="62" applyFont="1" applyFill="1" applyBorder="1" applyAlignment="1">
      <alignment horizontal="center" vertical="center"/>
    </xf>
    <xf numFmtId="43" fontId="44" fillId="33" borderId="10" xfId="62" applyFont="1" applyFill="1" applyBorder="1" applyAlignment="1">
      <alignment horizontal="center" vertical="center"/>
    </xf>
    <xf numFmtId="43" fontId="49" fillId="0" borderId="10" xfId="52" applyNumberFormat="1" applyFont="1" applyBorder="1" applyAlignment="1">
      <alignment vertical="center"/>
      <protection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9" fillId="0" borderId="11" xfId="52" applyFont="1" applyBorder="1" applyAlignment="1">
      <alignment horizontal="center" vertical="center"/>
      <protection/>
    </xf>
    <xf numFmtId="0" fontId="49" fillId="0" borderId="12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 shrinkToFit="1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0" fillId="0" borderId="0" xfId="52" applyFont="1" applyAlignment="1">
      <alignment horizontal="center"/>
      <protection/>
    </xf>
    <xf numFmtId="0" fontId="49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49" fillId="0" borderId="11" xfId="52" applyFont="1" applyBorder="1" applyAlignment="1">
      <alignment horizontal="center"/>
      <protection/>
    </xf>
    <xf numFmtId="0" fontId="49" fillId="0" borderId="12" xfId="52" applyFont="1" applyBorder="1" applyAlignment="1">
      <alignment horizontal="center"/>
      <protection/>
    </xf>
    <xf numFmtId="0" fontId="45" fillId="0" borderId="0" xfId="52" applyFont="1" applyAlignment="1">
      <alignment horizontal="center" vertical="center" wrapText="1"/>
      <protection/>
    </xf>
    <xf numFmtId="0" fontId="45" fillId="0" borderId="10" xfId="52" applyFont="1" applyBorder="1" applyAlignment="1">
      <alignment horizontal="center" vertical="center" wrapText="1"/>
      <protection/>
    </xf>
    <xf numFmtId="0" fontId="45" fillId="0" borderId="10" xfId="52" applyFont="1" applyBorder="1" applyAlignment="1">
      <alignment horizontal="center"/>
      <protection/>
    </xf>
    <xf numFmtId="0" fontId="48" fillId="33" borderId="20" xfId="52" applyFont="1" applyFill="1" applyBorder="1" applyAlignment="1">
      <alignment horizontal="center" vertical="center" wrapText="1"/>
      <protection/>
    </xf>
    <xf numFmtId="0" fontId="48" fillId="33" borderId="21" xfId="52" applyFont="1" applyFill="1" applyBorder="1" applyAlignment="1">
      <alignment horizontal="center" vertical="center" wrapText="1"/>
      <protection/>
    </xf>
    <xf numFmtId="0" fontId="48" fillId="33" borderId="22" xfId="52" applyFont="1" applyFill="1" applyBorder="1" applyAlignment="1">
      <alignment horizontal="center" vertical="center" wrapText="1"/>
      <protection/>
    </xf>
    <xf numFmtId="0" fontId="51" fillId="33" borderId="0" xfId="52" applyFont="1" applyFill="1" applyAlignment="1">
      <alignment horizontal="center"/>
      <protection/>
    </xf>
    <xf numFmtId="0" fontId="47" fillId="33" borderId="20" xfId="52" applyFont="1" applyFill="1" applyBorder="1" applyAlignment="1">
      <alignment horizontal="center" vertical="center" wrapText="1"/>
      <protection/>
    </xf>
    <xf numFmtId="0" fontId="47" fillId="33" borderId="21" xfId="52" applyFont="1" applyFill="1" applyBorder="1" applyAlignment="1">
      <alignment horizontal="center" vertical="center" wrapText="1"/>
      <protection/>
    </xf>
    <xf numFmtId="0" fontId="47" fillId="33" borderId="22" xfId="52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71" fontId="2" fillId="33" borderId="10" xfId="60" applyFont="1" applyFill="1" applyBorder="1" applyAlignment="1">
      <alignment horizontal="center" vertical="center" wrapText="1"/>
    </xf>
    <xf numFmtId="177" fontId="2" fillId="33" borderId="10" xfId="57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71" fontId="2" fillId="33" borderId="10" xfId="60" applyNumberFormat="1" applyFont="1" applyFill="1" applyBorder="1" applyAlignment="1">
      <alignment horizontal="center" vertical="center" wrapText="1"/>
    </xf>
    <xf numFmtId="0" fontId="44" fillId="33" borderId="10" xfId="52" applyFont="1" applyFill="1" applyBorder="1" applyAlignment="1">
      <alignment horizontal="center" vertical="center" wrapText="1"/>
      <protection/>
    </xf>
    <xf numFmtId="0" fontId="44" fillId="33" borderId="10" xfId="52" applyFont="1" applyFill="1" applyBorder="1" applyAlignment="1">
      <alignment vertical="center" wrapText="1"/>
      <protection/>
    </xf>
    <xf numFmtId="0" fontId="44" fillId="33" borderId="0" xfId="52" applyFont="1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B2:L12"/>
  <sheetViews>
    <sheetView view="pageBreakPreview" zoomScaleSheetLayoutView="100" workbookViewId="0" topLeftCell="A1">
      <selection activeCell="J11" sqref="J11"/>
    </sheetView>
  </sheetViews>
  <sheetFormatPr defaultColWidth="9.140625" defaultRowHeight="15"/>
  <cols>
    <col min="1" max="1" width="3.140625" style="1" customWidth="1"/>
    <col min="2" max="2" width="6.57421875" style="1" customWidth="1"/>
    <col min="3" max="3" width="30.7109375" style="1" customWidth="1"/>
    <col min="4" max="4" width="17.00390625" style="1" customWidth="1"/>
    <col min="5" max="5" width="14.8515625" style="1" customWidth="1"/>
    <col min="6" max="6" width="10.7109375" style="1" customWidth="1"/>
    <col min="7" max="7" width="17.00390625" style="1" customWidth="1"/>
    <col min="8" max="8" width="16.28125" style="1" customWidth="1"/>
    <col min="9" max="9" width="11.28125" style="1" customWidth="1"/>
    <col min="10" max="10" width="16.28125" style="1" customWidth="1"/>
    <col min="11" max="11" width="14.7109375" style="1" customWidth="1"/>
    <col min="12" max="12" width="10.8515625" style="1" customWidth="1"/>
    <col min="13" max="16384" width="9.140625" style="1" customWidth="1"/>
  </cols>
  <sheetData>
    <row r="1" ht="18" customHeight="1"/>
    <row r="2" spans="2:12" ht="41.25" customHeight="1">
      <c r="B2" s="41" t="s">
        <v>89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18.75">
      <c r="B3" s="41" t="s">
        <v>10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1:12" ht="18.75">
      <c r="K4" s="42" t="s">
        <v>11</v>
      </c>
      <c r="L4" s="42"/>
    </row>
    <row r="5" spans="2:12" ht="18.75">
      <c r="B5" s="43" t="s">
        <v>1</v>
      </c>
      <c r="C5" s="43" t="s">
        <v>0</v>
      </c>
      <c r="D5" s="47" t="s">
        <v>90</v>
      </c>
      <c r="E5" s="48"/>
      <c r="F5" s="49"/>
      <c r="G5" s="44" t="s">
        <v>5</v>
      </c>
      <c r="H5" s="45"/>
      <c r="I5" s="45"/>
      <c r="J5" s="45"/>
      <c r="K5" s="45"/>
      <c r="L5" s="46"/>
    </row>
    <row r="6" spans="2:12" ht="18.75">
      <c r="B6" s="43"/>
      <c r="C6" s="43"/>
      <c r="D6" s="50"/>
      <c r="E6" s="51"/>
      <c r="F6" s="52"/>
      <c r="G6" s="43" t="s">
        <v>6</v>
      </c>
      <c r="H6" s="43"/>
      <c r="I6" s="43"/>
      <c r="J6" s="45" t="s">
        <v>7</v>
      </c>
      <c r="K6" s="45"/>
      <c r="L6" s="46"/>
    </row>
    <row r="7" spans="2:12" ht="43.5" customHeight="1">
      <c r="B7" s="43"/>
      <c r="C7" s="43"/>
      <c r="D7" s="2" t="s">
        <v>2</v>
      </c>
      <c r="E7" s="2" t="s">
        <v>3</v>
      </c>
      <c r="F7" s="2" t="s">
        <v>4</v>
      </c>
      <c r="G7" s="2" t="s">
        <v>2</v>
      </c>
      <c r="H7" s="2" t="s">
        <v>3</v>
      </c>
      <c r="I7" s="2" t="s">
        <v>4</v>
      </c>
      <c r="J7" s="2" t="s">
        <v>2</v>
      </c>
      <c r="K7" s="2" t="s">
        <v>3</v>
      </c>
      <c r="L7" s="2" t="s">
        <v>4</v>
      </c>
    </row>
    <row r="8" spans="2:12" s="71" customFormat="1" ht="63" customHeight="1">
      <c r="B8" s="68" t="s">
        <v>8</v>
      </c>
      <c r="C8" s="68" t="s">
        <v>9</v>
      </c>
      <c r="D8" s="69">
        <f>+G8+J8</f>
        <v>486.57</v>
      </c>
      <c r="E8" s="69">
        <f aca="true" t="shared" si="0" ref="D8:E11">+H8+K8</f>
        <v>360.42069999999995</v>
      </c>
      <c r="F8" s="70">
        <f>+E8/D8%/100</f>
        <v>0.7407376122654499</v>
      </c>
      <c r="G8" s="69">
        <f>319.335+79.035</f>
        <v>398.37</v>
      </c>
      <c r="H8" s="69">
        <f>271.4482+52.5864</f>
        <v>324.03459999999995</v>
      </c>
      <c r="I8" s="70">
        <f>+H8/G8%/100</f>
        <v>0.8134011095212992</v>
      </c>
      <c r="J8" s="69">
        <v>88.2</v>
      </c>
      <c r="K8" s="69">
        <v>36.3861</v>
      </c>
      <c r="L8" s="70">
        <f>+K8/J8%/100</f>
        <v>0.4125408163265306</v>
      </c>
    </row>
    <row r="9" spans="2:12" s="71" customFormat="1" ht="63" customHeight="1">
      <c r="B9" s="37" t="s">
        <v>85</v>
      </c>
      <c r="C9" s="38" t="s">
        <v>82</v>
      </c>
      <c r="D9" s="72">
        <f>+G9+J9</f>
        <v>938.117</v>
      </c>
      <c r="E9" s="69">
        <f t="shared" si="0"/>
        <v>741.3</v>
      </c>
      <c r="F9" s="70">
        <f>+E9/D9%/100</f>
        <v>0.7901999430774626</v>
      </c>
      <c r="G9" s="69">
        <v>621.859</v>
      </c>
      <c r="H9" s="69">
        <v>440.8</v>
      </c>
      <c r="I9" s="70">
        <f>+H9/G9%/100</f>
        <v>0.7088423581551444</v>
      </c>
      <c r="J9" s="69">
        <v>316.258</v>
      </c>
      <c r="K9" s="69">
        <v>300.5</v>
      </c>
      <c r="L9" s="70">
        <f>+K9/J9%/100</f>
        <v>0.9501735924466733</v>
      </c>
    </row>
    <row r="10" spans="2:12" s="71" customFormat="1" ht="63" customHeight="1">
      <c r="B10" s="37" t="s">
        <v>86</v>
      </c>
      <c r="C10" s="38" t="s">
        <v>83</v>
      </c>
      <c r="D10" s="69">
        <f t="shared" si="0"/>
        <v>366.48</v>
      </c>
      <c r="E10" s="69">
        <f t="shared" si="0"/>
        <v>372.9987</v>
      </c>
      <c r="F10" s="70">
        <f>+E10/D10%/100</f>
        <v>1.0177873280943026</v>
      </c>
      <c r="G10" s="69">
        <v>284.43</v>
      </c>
      <c r="H10" s="69">
        <v>220.4027</v>
      </c>
      <c r="I10" s="70">
        <f>+H10/G10%/100</f>
        <v>0.7748925922019478</v>
      </c>
      <c r="J10" s="69">
        <v>82.05</v>
      </c>
      <c r="K10" s="69">
        <v>152.596</v>
      </c>
      <c r="L10" s="70">
        <f>+K10/J10%/100</f>
        <v>1.8597928092626446</v>
      </c>
    </row>
    <row r="11" spans="2:12" ht="63" customHeight="1">
      <c r="B11" s="30" t="s">
        <v>87</v>
      </c>
      <c r="C11" s="29" t="s">
        <v>84</v>
      </c>
      <c r="D11" s="3">
        <f t="shared" si="0"/>
        <v>331.452</v>
      </c>
      <c r="E11" s="3">
        <f t="shared" si="0"/>
        <v>207.76299999999998</v>
      </c>
      <c r="F11" s="4">
        <f>+E11/D11%/100</f>
        <v>0.6268268105185668</v>
      </c>
      <c r="G11" s="3">
        <v>246.252</v>
      </c>
      <c r="H11" s="3">
        <v>184.789</v>
      </c>
      <c r="I11" s="4">
        <f>+H11/G11%/100</f>
        <v>0.750406088072381</v>
      </c>
      <c r="J11" s="3">
        <v>85.2</v>
      </c>
      <c r="K11" s="3">
        <v>22.974</v>
      </c>
      <c r="L11" s="4">
        <f>+K11/J11%/100</f>
        <v>0.2696478873239437</v>
      </c>
    </row>
    <row r="12" spans="2:12" s="31" customFormat="1" ht="63" customHeight="1">
      <c r="B12" s="39" t="s">
        <v>81</v>
      </c>
      <c r="C12" s="40"/>
      <c r="D12" s="32">
        <f>SUM(D8:D11)</f>
        <v>2122.6189999999997</v>
      </c>
      <c r="E12" s="32">
        <f>SUM(E8:E11)</f>
        <v>1682.4823999999999</v>
      </c>
      <c r="F12" s="33">
        <f>+E12/D12%/100</f>
        <v>0.7926445584440732</v>
      </c>
      <c r="G12" s="32">
        <f>SUM(G8:G11)</f>
        <v>1550.911</v>
      </c>
      <c r="H12" s="32">
        <f>SUM(H8:H11)</f>
        <v>1170.0263</v>
      </c>
      <c r="I12" s="33">
        <f>+H12/G12%/100</f>
        <v>0.7544122776871143</v>
      </c>
      <c r="J12" s="32">
        <f>SUM(J8:J11)</f>
        <v>571.708</v>
      </c>
      <c r="K12" s="32">
        <f>SUM(K8:K11)</f>
        <v>512.4561</v>
      </c>
      <c r="L12" s="33">
        <f>+K12/J12%/100</f>
        <v>0.89635985503089</v>
      </c>
    </row>
  </sheetData>
  <sheetProtection/>
  <mergeCells count="10">
    <mergeCell ref="B12:C12"/>
    <mergeCell ref="B3:L3"/>
    <mergeCell ref="B2:L2"/>
    <mergeCell ref="K4:L4"/>
    <mergeCell ref="C5:C7"/>
    <mergeCell ref="B5:B7"/>
    <mergeCell ref="G5:L5"/>
    <mergeCell ref="G6:I6"/>
    <mergeCell ref="J6:L6"/>
    <mergeCell ref="D5:F6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view="pageBreakPreview" zoomScaleSheetLayoutView="100" workbookViewId="0" topLeftCell="A1">
      <selection activeCell="H11" sqref="H11"/>
    </sheetView>
  </sheetViews>
  <sheetFormatPr defaultColWidth="9.140625" defaultRowHeight="15"/>
  <cols>
    <col min="1" max="1" width="3.8515625" style="5" customWidth="1"/>
    <col min="2" max="2" width="7.28125" style="5" customWidth="1"/>
    <col min="3" max="3" width="13.57421875" style="5" customWidth="1"/>
    <col min="4" max="4" width="13.8515625" style="5" customWidth="1"/>
    <col min="5" max="5" width="10.421875" style="5" customWidth="1"/>
    <col min="6" max="6" width="15.00390625" style="5" customWidth="1"/>
    <col min="7" max="7" width="12.7109375" style="5" customWidth="1"/>
    <col min="8" max="8" width="15.421875" style="5" customWidth="1"/>
    <col min="9" max="9" width="15.7109375" style="5" customWidth="1"/>
    <col min="10" max="10" width="20.8515625" style="5" customWidth="1"/>
    <col min="11" max="14" width="16.7109375" style="5" customWidth="1"/>
    <col min="15" max="16384" width="9.140625" style="5" customWidth="1"/>
  </cols>
  <sheetData>
    <row r="2" spans="2:10" ht="16.5">
      <c r="B2" s="53" t="s">
        <v>12</v>
      </c>
      <c r="C2" s="54"/>
      <c r="D2" s="54"/>
      <c r="E2" s="54"/>
      <c r="F2" s="54"/>
      <c r="G2" s="54"/>
      <c r="H2" s="54"/>
      <c r="I2" s="54"/>
      <c r="J2" s="54"/>
    </row>
    <row r="3" spans="2:10" ht="16.5">
      <c r="B3" s="54" t="s">
        <v>13</v>
      </c>
      <c r="C3" s="54"/>
      <c r="D3" s="54"/>
      <c r="E3" s="54"/>
      <c r="F3" s="54"/>
      <c r="G3" s="54"/>
      <c r="H3" s="54"/>
      <c r="I3" s="54"/>
      <c r="J3" s="54"/>
    </row>
    <row r="4" spans="2:10" ht="16.5">
      <c r="B4" s="55" t="s">
        <v>14</v>
      </c>
      <c r="C4" s="54"/>
      <c r="D4" s="54"/>
      <c r="E4" s="54"/>
      <c r="F4" s="54"/>
      <c r="G4" s="54"/>
      <c r="H4" s="54"/>
      <c r="I4" s="54"/>
      <c r="J4" s="54"/>
    </row>
    <row r="6" spans="2:10" s="7" customFormat="1" ht="108.75" customHeight="1">
      <c r="B6" s="6" t="s">
        <v>1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21</v>
      </c>
      <c r="J6" s="6" t="s">
        <v>22</v>
      </c>
    </row>
    <row r="7" spans="2:10" ht="16.5">
      <c r="B7" s="8" t="s">
        <v>23</v>
      </c>
      <c r="C7" s="8" t="s">
        <v>23</v>
      </c>
      <c r="D7" s="8" t="s">
        <v>23</v>
      </c>
      <c r="E7" s="8" t="s">
        <v>23</v>
      </c>
      <c r="F7" s="8" t="s">
        <v>23</v>
      </c>
      <c r="G7" s="8" t="s">
        <v>23</v>
      </c>
      <c r="H7" s="8" t="s">
        <v>23</v>
      </c>
      <c r="I7" s="8" t="s">
        <v>23</v>
      </c>
      <c r="J7" s="8" t="s">
        <v>23</v>
      </c>
    </row>
    <row r="8" spans="2:10" ht="16.5">
      <c r="B8" s="9"/>
      <c r="C8" s="9"/>
      <c r="D8" s="9"/>
      <c r="E8" s="9"/>
      <c r="F8" s="9"/>
      <c r="G8" s="9"/>
      <c r="H8" s="9"/>
      <c r="I8" s="9"/>
      <c r="J8" s="9"/>
    </row>
    <row r="9" spans="2:10" ht="16.5">
      <c r="B9" s="9"/>
      <c r="C9" s="9"/>
      <c r="D9" s="9"/>
      <c r="E9" s="9"/>
      <c r="F9" s="9"/>
      <c r="G9" s="9"/>
      <c r="H9" s="9"/>
      <c r="I9" s="9"/>
      <c r="J9" s="9"/>
    </row>
    <row r="10" spans="2:10" ht="16.5">
      <c r="B10" s="9"/>
      <c r="C10" s="9"/>
      <c r="D10" s="9"/>
      <c r="E10" s="9"/>
      <c r="F10" s="9"/>
      <c r="G10" s="9"/>
      <c r="H10" s="9"/>
      <c r="I10" s="9"/>
      <c r="J10" s="9"/>
    </row>
    <row r="11" spans="2:10" ht="16.5">
      <c r="B11" s="9"/>
      <c r="C11" s="9"/>
      <c r="D11" s="9"/>
      <c r="E11" s="9"/>
      <c r="F11" s="9"/>
      <c r="G11" s="9"/>
      <c r="H11" s="9"/>
      <c r="I11" s="9"/>
      <c r="J11" s="9"/>
    </row>
    <row r="12" spans="2:10" ht="16.5">
      <c r="B12" s="9"/>
      <c r="C12" s="9"/>
      <c r="D12" s="9"/>
      <c r="E12" s="9"/>
      <c r="F12" s="9"/>
      <c r="G12" s="9"/>
      <c r="H12" s="9"/>
      <c r="I12" s="9"/>
      <c r="J12" s="9"/>
    </row>
    <row r="13" spans="2:10" ht="16.5">
      <c r="B13" s="9"/>
      <c r="C13" s="9"/>
      <c r="D13" s="9"/>
      <c r="E13" s="9"/>
      <c r="F13" s="9"/>
      <c r="G13" s="9"/>
      <c r="H13" s="9"/>
      <c r="I13" s="9"/>
      <c r="J13" s="9"/>
    </row>
    <row r="14" spans="2:10" ht="16.5">
      <c r="B14" s="9"/>
      <c r="C14" s="9"/>
      <c r="D14" s="9"/>
      <c r="E14" s="9"/>
      <c r="F14" s="9"/>
      <c r="G14" s="9"/>
      <c r="H14" s="9"/>
      <c r="I14" s="9"/>
      <c r="J14" s="9"/>
    </row>
    <row r="15" spans="2:10" ht="16.5">
      <c r="B15" s="9"/>
      <c r="C15" s="9"/>
      <c r="D15" s="9"/>
      <c r="E15" s="9"/>
      <c r="F15" s="9"/>
      <c r="G15" s="9"/>
      <c r="H15" s="9"/>
      <c r="I15" s="9"/>
      <c r="J15" s="9"/>
    </row>
    <row r="16" spans="2:10" ht="16.5">
      <c r="B16" s="9"/>
      <c r="C16" s="9"/>
      <c r="D16" s="9"/>
      <c r="E16" s="9"/>
      <c r="F16" s="9"/>
      <c r="G16" s="9"/>
      <c r="H16" s="9"/>
      <c r="I16" s="9"/>
      <c r="J16" s="9"/>
    </row>
    <row r="17" spans="2:10" ht="16.5">
      <c r="B17" s="9"/>
      <c r="C17" s="9"/>
      <c r="D17" s="9"/>
      <c r="E17" s="9"/>
      <c r="F17" s="9"/>
      <c r="G17" s="9"/>
      <c r="H17" s="9"/>
      <c r="I17" s="9"/>
      <c r="J17" s="9"/>
    </row>
    <row r="18" spans="2:10" ht="16.5">
      <c r="B18" s="9"/>
      <c r="C18" s="9"/>
      <c r="D18" s="9"/>
      <c r="E18" s="9"/>
      <c r="F18" s="9"/>
      <c r="G18" s="9"/>
      <c r="H18" s="9"/>
      <c r="I18" s="9"/>
      <c r="J18" s="9"/>
    </row>
    <row r="19" spans="2:10" ht="16.5">
      <c r="B19" s="9"/>
      <c r="C19" s="9"/>
      <c r="D19" s="9"/>
      <c r="E19" s="9"/>
      <c r="F19" s="9"/>
      <c r="G19" s="9"/>
      <c r="H19" s="9"/>
      <c r="I19" s="9"/>
      <c r="J19" s="9"/>
    </row>
  </sheetData>
  <sheetProtection/>
  <mergeCells count="3">
    <mergeCell ref="B2:J2"/>
    <mergeCell ref="B3:J3"/>
    <mergeCell ref="B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G13"/>
  <sheetViews>
    <sheetView view="pageBreakPreview" zoomScaleSheetLayoutView="100" workbookViewId="0" topLeftCell="A1">
      <selection activeCell="E13" sqref="E13"/>
    </sheetView>
  </sheetViews>
  <sheetFormatPr defaultColWidth="9.140625" defaultRowHeight="15"/>
  <cols>
    <col min="1" max="1" width="3.8515625" style="5" customWidth="1"/>
    <col min="2" max="2" width="8.00390625" style="5" customWidth="1"/>
    <col min="3" max="3" width="29.8515625" style="5" customWidth="1"/>
    <col min="4" max="4" width="24.28125" style="24" customWidth="1"/>
    <col min="5" max="5" width="28.00390625" style="5" customWidth="1"/>
    <col min="6" max="6" width="22.140625" style="5" customWidth="1"/>
    <col min="7" max="7" width="30.7109375" style="5" customWidth="1"/>
    <col min="8" max="11" width="16.7109375" style="5" customWidth="1"/>
    <col min="12" max="16384" width="9.140625" style="5" customWidth="1"/>
  </cols>
  <sheetData>
    <row r="2" spans="2:7" ht="16.5">
      <c r="B2" s="53" t="s">
        <v>91</v>
      </c>
      <c r="C2" s="53"/>
      <c r="D2" s="53"/>
      <c r="E2" s="53"/>
      <c r="F2" s="53"/>
      <c r="G2" s="53"/>
    </row>
    <row r="3" spans="2:7" ht="39" customHeight="1">
      <c r="B3" s="58" t="s">
        <v>88</v>
      </c>
      <c r="C3" s="58"/>
      <c r="D3" s="58"/>
      <c r="E3" s="58"/>
      <c r="F3" s="58"/>
      <c r="G3" s="58"/>
    </row>
    <row r="4" spans="2:7" ht="16.5">
      <c r="B4" s="53" t="s">
        <v>10</v>
      </c>
      <c r="C4" s="54"/>
      <c r="D4" s="54"/>
      <c r="E4" s="54"/>
      <c r="F4" s="54"/>
      <c r="G4" s="54"/>
    </row>
    <row r="5" ht="16.5">
      <c r="G5" s="25" t="s">
        <v>72</v>
      </c>
    </row>
    <row r="6" spans="2:7" ht="16.5">
      <c r="B6" s="59" t="s">
        <v>1</v>
      </c>
      <c r="C6" s="59" t="s">
        <v>73</v>
      </c>
      <c r="D6" s="60" t="s">
        <v>74</v>
      </c>
      <c r="E6" s="60"/>
      <c r="F6" s="60"/>
      <c r="G6" s="60"/>
    </row>
    <row r="7" spans="2:7" ht="16.5">
      <c r="B7" s="59"/>
      <c r="C7" s="59"/>
      <c r="D7" s="59" t="s">
        <v>75</v>
      </c>
      <c r="E7" s="60" t="s">
        <v>76</v>
      </c>
      <c r="F7" s="60"/>
      <c r="G7" s="60"/>
    </row>
    <row r="8" spans="2:7" s="7" customFormat="1" ht="108.75" customHeight="1">
      <c r="B8" s="59"/>
      <c r="C8" s="59"/>
      <c r="D8" s="59"/>
      <c r="E8" s="6" t="s">
        <v>77</v>
      </c>
      <c r="F8" s="6" t="s">
        <v>78</v>
      </c>
      <c r="G8" s="6" t="s">
        <v>79</v>
      </c>
    </row>
    <row r="9" spans="2:7" s="75" customFormat="1" ht="50.25" customHeight="1">
      <c r="B9" s="73">
        <v>1</v>
      </c>
      <c r="C9" s="74" t="s">
        <v>80</v>
      </c>
      <c r="D9" s="34">
        <f>+E9+F9+G9</f>
        <v>486570</v>
      </c>
      <c r="E9" s="35">
        <v>398370</v>
      </c>
      <c r="F9" s="35">
        <v>88200</v>
      </c>
      <c r="G9" s="27"/>
    </row>
    <row r="10" spans="2:7" s="75" customFormat="1" ht="43.5" customHeight="1">
      <c r="B10" s="37">
        <v>2</v>
      </c>
      <c r="C10" s="38" t="s">
        <v>82</v>
      </c>
      <c r="D10" s="34">
        <f>+E10+F10+G10</f>
        <v>938117</v>
      </c>
      <c r="E10" s="35">
        <v>621859</v>
      </c>
      <c r="F10" s="35">
        <v>316258</v>
      </c>
      <c r="G10" s="27"/>
    </row>
    <row r="11" spans="2:7" s="75" customFormat="1" ht="55.5" customHeight="1">
      <c r="B11" s="37">
        <v>3</v>
      </c>
      <c r="C11" s="38" t="s">
        <v>83</v>
      </c>
      <c r="D11" s="34">
        <f>+E11+F11+G11</f>
        <v>366480</v>
      </c>
      <c r="E11" s="35">
        <v>284430</v>
      </c>
      <c r="F11" s="35">
        <v>82050</v>
      </c>
      <c r="G11" s="27"/>
    </row>
    <row r="12" spans="2:7" s="28" customFormat="1" ht="58.5" customHeight="1">
      <c r="B12" s="37">
        <v>4</v>
      </c>
      <c r="C12" s="38" t="s">
        <v>84</v>
      </c>
      <c r="D12" s="34">
        <f>+E12+F12+G12</f>
        <v>331452</v>
      </c>
      <c r="E12" s="35">
        <v>246252</v>
      </c>
      <c r="F12" s="3">
        <v>85200</v>
      </c>
      <c r="G12" s="27"/>
    </row>
    <row r="13" spans="2:7" s="24" customFormat="1" ht="36" customHeight="1">
      <c r="B13" s="56" t="s">
        <v>81</v>
      </c>
      <c r="C13" s="57"/>
      <c r="D13" s="36">
        <f>SUM(D9:D12)</f>
        <v>2122619</v>
      </c>
      <c r="E13" s="36">
        <f>SUM(E9:E12)</f>
        <v>1550911</v>
      </c>
      <c r="F13" s="36">
        <f>SUM(F9:F12)</f>
        <v>571708</v>
      </c>
      <c r="G13" s="26">
        <f>SUM(G9:G12)</f>
        <v>0</v>
      </c>
    </row>
  </sheetData>
  <sheetProtection/>
  <mergeCells count="9">
    <mergeCell ref="B13:C13"/>
    <mergeCell ref="B2:G2"/>
    <mergeCell ref="B3:G3"/>
    <mergeCell ref="B4:G4"/>
    <mergeCell ref="B6:B8"/>
    <mergeCell ref="C6:C8"/>
    <mergeCell ref="D6:G6"/>
    <mergeCell ref="D7:D8"/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0"/>
  <sheetViews>
    <sheetView view="pageBreakPreview" zoomScale="75" zoomScaleSheetLayoutView="75" workbookViewId="0" topLeftCell="A7">
      <selection activeCell="L7" sqref="L7:L21"/>
    </sheetView>
  </sheetViews>
  <sheetFormatPr defaultColWidth="9.140625" defaultRowHeight="15"/>
  <cols>
    <col min="1" max="1" width="4.28125" style="11" customWidth="1"/>
    <col min="2" max="2" width="6.7109375" style="11" customWidth="1"/>
    <col min="3" max="3" width="16.28125" style="11" customWidth="1"/>
    <col min="4" max="4" width="24.00390625" style="11" customWidth="1"/>
    <col min="5" max="5" width="19.8515625" style="11" customWidth="1"/>
    <col min="6" max="6" width="17.8515625" style="11" customWidth="1"/>
    <col min="7" max="7" width="19.00390625" style="11" customWidth="1"/>
    <col min="8" max="8" width="22.140625" style="11" customWidth="1"/>
    <col min="9" max="12" width="21.140625" style="11" customWidth="1"/>
    <col min="13" max="13" width="21.140625" style="21" customWidth="1"/>
    <col min="14" max="14" width="15.140625" style="11" customWidth="1"/>
    <col min="15" max="16384" width="9.140625" style="11" customWidth="1"/>
  </cols>
  <sheetData>
    <row r="1" s="10" customFormat="1" ht="15"/>
    <row r="2" spans="2:14" s="10" customFormat="1" ht="18.75">
      <c r="B2" s="64" t="s">
        <v>92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2:14" s="10" customFormat="1" ht="18.75">
      <c r="B3" s="64" t="s">
        <v>13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2:14" s="10" customFormat="1" ht="18.75">
      <c r="B4" s="64" t="s">
        <v>24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="10" customFormat="1" ht="15"/>
    <row r="6" spans="2:16" ht="110.25">
      <c r="B6" s="12" t="s">
        <v>1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2" t="s">
        <v>30</v>
      </c>
      <c r="I6" s="12" t="s">
        <v>31</v>
      </c>
      <c r="J6" s="12" t="s">
        <v>32</v>
      </c>
      <c r="K6" s="12" t="s">
        <v>33</v>
      </c>
      <c r="L6" s="12" t="s">
        <v>34</v>
      </c>
      <c r="M6" s="13" t="s">
        <v>35</v>
      </c>
      <c r="N6" s="13" t="s">
        <v>36</v>
      </c>
      <c r="O6" s="14"/>
      <c r="P6" s="14"/>
    </row>
    <row r="7" spans="2:16" s="15" customFormat="1" ht="63">
      <c r="B7" s="16">
        <v>1</v>
      </c>
      <c r="C7" s="17" t="s">
        <v>46</v>
      </c>
      <c r="D7" s="17" t="s">
        <v>47</v>
      </c>
      <c r="E7" s="17" t="s">
        <v>38</v>
      </c>
      <c r="F7" s="17" t="s">
        <v>43</v>
      </c>
      <c r="G7" s="17" t="s">
        <v>93</v>
      </c>
      <c r="H7" s="17" t="s">
        <v>40</v>
      </c>
      <c r="I7" s="17" t="s">
        <v>44</v>
      </c>
      <c r="J7" s="18">
        <v>3</v>
      </c>
      <c r="K7" s="18">
        <v>200000</v>
      </c>
      <c r="L7" s="18">
        <f aca="true" t="shared" si="0" ref="L7:L21">+K7*J7</f>
        <v>600000</v>
      </c>
      <c r="M7" s="16" t="s">
        <v>48</v>
      </c>
      <c r="N7" s="16" t="s">
        <v>41</v>
      </c>
      <c r="O7" s="19"/>
      <c r="P7" s="19"/>
    </row>
    <row r="8" spans="2:16" s="15" customFormat="1" ht="63">
      <c r="B8" s="16">
        <v>2</v>
      </c>
      <c r="C8" s="17" t="s">
        <v>46</v>
      </c>
      <c r="D8" s="17" t="s">
        <v>65</v>
      </c>
      <c r="E8" s="17" t="s">
        <v>38</v>
      </c>
      <c r="F8" s="17" t="s">
        <v>55</v>
      </c>
      <c r="G8" s="17" t="s">
        <v>94</v>
      </c>
      <c r="H8" s="17" t="s">
        <v>40</v>
      </c>
      <c r="I8" s="17" t="s">
        <v>44</v>
      </c>
      <c r="J8" s="18">
        <v>12</v>
      </c>
      <c r="K8" s="18">
        <v>59172</v>
      </c>
      <c r="L8" s="18">
        <f t="shared" si="0"/>
        <v>710064</v>
      </c>
      <c r="M8" s="16" t="s">
        <v>48</v>
      </c>
      <c r="N8" s="16" t="s">
        <v>41</v>
      </c>
      <c r="O8" s="19"/>
      <c r="P8" s="19"/>
    </row>
    <row r="9" spans="2:16" ht="60">
      <c r="B9" s="16">
        <v>3</v>
      </c>
      <c r="C9" s="17" t="s">
        <v>46</v>
      </c>
      <c r="D9" s="17" t="s">
        <v>63</v>
      </c>
      <c r="E9" s="17" t="s">
        <v>38</v>
      </c>
      <c r="F9" s="17" t="s">
        <v>55</v>
      </c>
      <c r="G9" s="17" t="s">
        <v>95</v>
      </c>
      <c r="H9" s="17" t="s">
        <v>40</v>
      </c>
      <c r="I9" s="17" t="s">
        <v>44</v>
      </c>
      <c r="J9" s="18">
        <v>12</v>
      </c>
      <c r="K9" s="18">
        <v>83928</v>
      </c>
      <c r="L9" s="18">
        <f t="shared" si="0"/>
        <v>1007136</v>
      </c>
      <c r="M9" s="16" t="s">
        <v>45</v>
      </c>
      <c r="N9" s="16" t="s">
        <v>41</v>
      </c>
      <c r="O9" s="14"/>
      <c r="P9" s="14"/>
    </row>
    <row r="10" spans="2:16" ht="31.5" customHeight="1">
      <c r="B10" s="65">
        <v>4</v>
      </c>
      <c r="C10" s="61" t="s">
        <v>50</v>
      </c>
      <c r="D10" s="61" t="s">
        <v>51</v>
      </c>
      <c r="E10" s="61" t="s">
        <v>38</v>
      </c>
      <c r="F10" s="61" t="s">
        <v>43</v>
      </c>
      <c r="G10" s="61" t="s">
        <v>101</v>
      </c>
      <c r="H10" s="61" t="s">
        <v>40</v>
      </c>
      <c r="I10" s="17" t="s">
        <v>100</v>
      </c>
      <c r="J10" s="18">
        <v>5600</v>
      </c>
      <c r="K10" s="18">
        <v>707</v>
      </c>
      <c r="L10" s="18">
        <f t="shared" si="0"/>
        <v>3959200</v>
      </c>
      <c r="M10" s="65" t="s">
        <v>99</v>
      </c>
      <c r="N10" s="65" t="s">
        <v>41</v>
      </c>
      <c r="O10" s="14"/>
      <c r="P10" s="14"/>
    </row>
    <row r="11" spans="2:16" ht="31.5" customHeight="1">
      <c r="B11" s="66"/>
      <c r="C11" s="62"/>
      <c r="D11" s="62"/>
      <c r="E11" s="62"/>
      <c r="F11" s="62"/>
      <c r="G11" s="62"/>
      <c r="H11" s="62"/>
      <c r="I11" s="17" t="s">
        <v>100</v>
      </c>
      <c r="J11" s="18">
        <v>5700</v>
      </c>
      <c r="K11" s="18">
        <v>690</v>
      </c>
      <c r="L11" s="18">
        <f t="shared" si="0"/>
        <v>3933000</v>
      </c>
      <c r="M11" s="66"/>
      <c r="N11" s="66"/>
      <c r="O11" s="14"/>
      <c r="P11" s="14"/>
    </row>
    <row r="12" spans="2:16" ht="31.5" customHeight="1">
      <c r="B12" s="67"/>
      <c r="C12" s="63"/>
      <c r="D12" s="63"/>
      <c r="E12" s="63"/>
      <c r="F12" s="63"/>
      <c r="G12" s="63"/>
      <c r="H12" s="63"/>
      <c r="I12" s="17" t="s">
        <v>100</v>
      </c>
      <c r="J12" s="18">
        <v>6100</v>
      </c>
      <c r="K12" s="18">
        <v>1324</v>
      </c>
      <c r="L12" s="18">
        <f t="shared" si="0"/>
        <v>8076400</v>
      </c>
      <c r="M12" s="67"/>
      <c r="N12" s="67"/>
      <c r="O12" s="14"/>
      <c r="P12" s="14"/>
    </row>
    <row r="13" spans="2:14" ht="45">
      <c r="B13" s="16">
        <v>5</v>
      </c>
      <c r="C13" s="17" t="s">
        <v>37</v>
      </c>
      <c r="D13" s="17" t="s">
        <v>102</v>
      </c>
      <c r="E13" s="17" t="s">
        <v>38</v>
      </c>
      <c r="F13" s="17" t="s">
        <v>39</v>
      </c>
      <c r="G13" s="17" t="s">
        <v>104</v>
      </c>
      <c r="H13" s="17" t="s">
        <v>40</v>
      </c>
      <c r="I13" s="17" t="s">
        <v>100</v>
      </c>
      <c r="J13" s="18">
        <v>1397</v>
      </c>
      <c r="K13" s="18">
        <v>200</v>
      </c>
      <c r="L13" s="18">
        <f t="shared" si="0"/>
        <v>279400</v>
      </c>
      <c r="M13" s="16" t="s">
        <v>103</v>
      </c>
      <c r="N13" s="16" t="s">
        <v>41</v>
      </c>
    </row>
    <row r="14" spans="2:14" ht="75">
      <c r="B14" s="16">
        <v>6</v>
      </c>
      <c r="C14" s="17" t="s">
        <v>42</v>
      </c>
      <c r="D14" s="17" t="s">
        <v>60</v>
      </c>
      <c r="E14" s="17" t="s">
        <v>38</v>
      </c>
      <c r="F14" s="17" t="s">
        <v>61</v>
      </c>
      <c r="G14" s="17" t="s">
        <v>105</v>
      </c>
      <c r="H14" s="17" t="s">
        <v>40</v>
      </c>
      <c r="I14" s="17" t="s">
        <v>44</v>
      </c>
      <c r="J14" s="18">
        <v>2</v>
      </c>
      <c r="K14" s="18">
        <v>735900</v>
      </c>
      <c r="L14" s="18">
        <f t="shared" si="0"/>
        <v>1471800</v>
      </c>
      <c r="M14" s="16" t="s">
        <v>62</v>
      </c>
      <c r="N14" s="16" t="s">
        <v>41</v>
      </c>
    </row>
    <row r="15" spans="2:14" ht="30">
      <c r="B15" s="16">
        <v>7</v>
      </c>
      <c r="C15" s="17" t="s">
        <v>58</v>
      </c>
      <c r="D15" s="17" t="s">
        <v>59</v>
      </c>
      <c r="E15" s="17" t="s">
        <v>38</v>
      </c>
      <c r="F15" s="17" t="s">
        <v>43</v>
      </c>
      <c r="G15" s="17" t="s">
        <v>106</v>
      </c>
      <c r="H15" s="17" t="s">
        <v>40</v>
      </c>
      <c r="I15" s="17" t="s">
        <v>49</v>
      </c>
      <c r="J15" s="18">
        <v>1</v>
      </c>
      <c r="K15" s="18">
        <v>1695000</v>
      </c>
      <c r="L15" s="18">
        <f t="shared" si="0"/>
        <v>1695000</v>
      </c>
      <c r="M15" s="16" t="s">
        <v>66</v>
      </c>
      <c r="N15" s="16" t="s">
        <v>41</v>
      </c>
    </row>
    <row r="16" spans="2:14" ht="45">
      <c r="B16" s="16">
        <v>8</v>
      </c>
      <c r="C16" s="17" t="s">
        <v>68</v>
      </c>
      <c r="D16" s="17" t="s">
        <v>69</v>
      </c>
      <c r="E16" s="17" t="s">
        <v>38</v>
      </c>
      <c r="F16" s="17" t="s">
        <v>43</v>
      </c>
      <c r="G16" s="17" t="s">
        <v>107</v>
      </c>
      <c r="H16" s="17" t="s">
        <v>40</v>
      </c>
      <c r="I16" s="17" t="s">
        <v>67</v>
      </c>
      <c r="J16" s="18">
        <v>1</v>
      </c>
      <c r="K16" s="18">
        <v>168000</v>
      </c>
      <c r="L16" s="18">
        <f t="shared" si="0"/>
        <v>168000</v>
      </c>
      <c r="M16" s="16" t="s">
        <v>108</v>
      </c>
      <c r="N16" s="16" t="s">
        <v>57</v>
      </c>
    </row>
    <row r="17" spans="2:14" ht="30">
      <c r="B17" s="16">
        <v>9</v>
      </c>
      <c r="C17" s="17" t="s">
        <v>58</v>
      </c>
      <c r="D17" s="17" t="s">
        <v>59</v>
      </c>
      <c r="E17" s="17" t="s">
        <v>38</v>
      </c>
      <c r="F17" s="17" t="s">
        <v>43</v>
      </c>
      <c r="G17" s="17" t="s">
        <v>109</v>
      </c>
      <c r="H17" s="17" t="s">
        <v>40</v>
      </c>
      <c r="I17" s="17" t="s">
        <v>49</v>
      </c>
      <c r="J17" s="18">
        <v>1</v>
      </c>
      <c r="K17" s="18">
        <v>1070000</v>
      </c>
      <c r="L17" s="18">
        <f t="shared" si="0"/>
        <v>1070000</v>
      </c>
      <c r="M17" s="16" t="s">
        <v>66</v>
      </c>
      <c r="N17" s="16" t="s">
        <v>57</v>
      </c>
    </row>
    <row r="18" spans="2:14" ht="30">
      <c r="B18" s="16">
        <v>10</v>
      </c>
      <c r="C18" s="17" t="s">
        <v>120</v>
      </c>
      <c r="D18" s="17" t="s">
        <v>111</v>
      </c>
      <c r="E18" s="17" t="s">
        <v>38</v>
      </c>
      <c r="F18" s="17" t="s">
        <v>55</v>
      </c>
      <c r="G18" s="17" t="s">
        <v>112</v>
      </c>
      <c r="H18" s="17" t="s">
        <v>40</v>
      </c>
      <c r="I18" s="17" t="s">
        <v>67</v>
      </c>
      <c r="J18" s="18">
        <v>39</v>
      </c>
      <c r="K18" s="18">
        <v>17800</v>
      </c>
      <c r="L18" s="18">
        <f t="shared" si="0"/>
        <v>694200</v>
      </c>
      <c r="M18" s="16" t="s">
        <v>110</v>
      </c>
      <c r="N18" s="16" t="s">
        <v>57</v>
      </c>
    </row>
    <row r="19" spans="2:14" ht="63">
      <c r="B19" s="16">
        <v>11</v>
      </c>
      <c r="C19" s="17" t="s">
        <v>70</v>
      </c>
      <c r="D19" s="17" t="s">
        <v>115</v>
      </c>
      <c r="E19" s="17" t="s">
        <v>38</v>
      </c>
      <c r="F19" s="17" t="s">
        <v>61</v>
      </c>
      <c r="G19" s="17" t="s">
        <v>114</v>
      </c>
      <c r="H19" s="17" t="s">
        <v>40</v>
      </c>
      <c r="I19" s="17" t="s">
        <v>71</v>
      </c>
      <c r="J19" s="18">
        <v>1</v>
      </c>
      <c r="K19" s="18">
        <v>1225000</v>
      </c>
      <c r="L19" s="18">
        <f t="shared" si="0"/>
        <v>1225000</v>
      </c>
      <c r="M19" s="16" t="s">
        <v>113</v>
      </c>
      <c r="N19" s="16" t="s">
        <v>64</v>
      </c>
    </row>
    <row r="20" spans="2:14" ht="31.5">
      <c r="B20" s="16">
        <v>12</v>
      </c>
      <c r="C20" s="17" t="s">
        <v>37</v>
      </c>
      <c r="D20" s="17" t="s">
        <v>118</v>
      </c>
      <c r="E20" s="17" t="s">
        <v>38</v>
      </c>
      <c r="F20" s="17" t="s">
        <v>55</v>
      </c>
      <c r="G20" s="17" t="s">
        <v>117</v>
      </c>
      <c r="H20" s="17" t="s">
        <v>40</v>
      </c>
      <c r="I20" s="17" t="s">
        <v>56</v>
      </c>
      <c r="J20" s="18">
        <v>51</v>
      </c>
      <c r="K20" s="18">
        <v>31888</v>
      </c>
      <c r="L20" s="18">
        <f t="shared" si="0"/>
        <v>1626288</v>
      </c>
      <c r="M20" s="16" t="s">
        <v>116</v>
      </c>
      <c r="N20" s="16" t="s">
        <v>64</v>
      </c>
    </row>
    <row r="21" spans="2:14" ht="63">
      <c r="B21" s="16">
        <v>13</v>
      </c>
      <c r="C21" s="17" t="s">
        <v>52</v>
      </c>
      <c r="D21" s="17" t="s">
        <v>53</v>
      </c>
      <c r="E21" s="17" t="s">
        <v>38</v>
      </c>
      <c r="F21" s="17" t="s">
        <v>54</v>
      </c>
      <c r="G21" s="17">
        <v>14</v>
      </c>
      <c r="H21" s="17" t="s">
        <v>40</v>
      </c>
      <c r="I21" s="17" t="s">
        <v>49</v>
      </c>
      <c r="J21" s="18">
        <v>1</v>
      </c>
      <c r="K21" s="18">
        <v>500000</v>
      </c>
      <c r="L21" s="18">
        <f t="shared" si="0"/>
        <v>500000</v>
      </c>
      <c r="M21" s="16" t="s">
        <v>119</v>
      </c>
      <c r="N21" s="16" t="s">
        <v>64</v>
      </c>
    </row>
    <row r="22" ht="15">
      <c r="L22" s="20"/>
    </row>
    <row r="23" spans="11:13" ht="15">
      <c r="K23" s="20"/>
      <c r="L23" s="22"/>
      <c r="M23" s="22"/>
    </row>
    <row r="24" ht="15">
      <c r="L24" s="22"/>
    </row>
    <row r="25" spans="12:13" ht="15">
      <c r="L25" s="22"/>
      <c r="M25" s="23"/>
    </row>
    <row r="26" ht="15">
      <c r="L26" s="20"/>
    </row>
    <row r="27" ht="15">
      <c r="L27" s="20"/>
    </row>
    <row r="29" ht="15">
      <c r="L29" s="20"/>
    </row>
    <row r="30" ht="15">
      <c r="L30" s="20"/>
    </row>
  </sheetData>
  <sheetProtection/>
  <mergeCells count="12">
    <mergeCell ref="D10:D12"/>
    <mergeCell ref="C10:C12"/>
    <mergeCell ref="E10:E12"/>
    <mergeCell ref="F10:F12"/>
    <mergeCell ref="G10:G12"/>
    <mergeCell ref="H10:H12"/>
    <mergeCell ref="B2:N2"/>
    <mergeCell ref="B3:N3"/>
    <mergeCell ref="B4:N4"/>
    <mergeCell ref="M10:M12"/>
    <mergeCell ref="N10:N12"/>
    <mergeCell ref="B10:B12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6"/>
  <sheetViews>
    <sheetView tabSelected="1" view="pageBreakPreview" zoomScale="75" zoomScaleSheetLayoutView="75" workbookViewId="0" topLeftCell="B1">
      <selection activeCell="B2" sqref="B2:N2"/>
    </sheetView>
  </sheetViews>
  <sheetFormatPr defaultColWidth="9.140625" defaultRowHeight="15"/>
  <cols>
    <col min="1" max="1" width="4.28125" style="11" customWidth="1"/>
    <col min="2" max="2" width="6.7109375" style="11" customWidth="1"/>
    <col min="3" max="3" width="16.28125" style="11" customWidth="1"/>
    <col min="4" max="4" width="24.00390625" style="11" customWidth="1"/>
    <col min="5" max="5" width="19.8515625" style="11" customWidth="1"/>
    <col min="6" max="6" width="17.8515625" style="11" customWidth="1"/>
    <col min="7" max="7" width="19.00390625" style="11" customWidth="1"/>
    <col min="8" max="8" width="22.140625" style="11" customWidth="1"/>
    <col min="9" max="12" width="21.140625" style="11" customWidth="1"/>
    <col min="13" max="13" width="21.140625" style="21" customWidth="1"/>
    <col min="14" max="14" width="15.140625" style="11" customWidth="1"/>
    <col min="15" max="16384" width="9.140625" style="11" customWidth="1"/>
  </cols>
  <sheetData>
    <row r="1" s="10" customFormat="1" ht="15"/>
    <row r="2" spans="2:14" s="10" customFormat="1" ht="18.75">
      <c r="B2" s="64" t="s">
        <v>92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2:14" s="10" customFormat="1" ht="18.75">
      <c r="B3" s="64" t="s">
        <v>13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2:14" s="10" customFormat="1" ht="18.75">
      <c r="B4" s="64" t="s">
        <v>24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="10" customFormat="1" ht="15"/>
    <row r="6" spans="2:16" ht="110.25">
      <c r="B6" s="12" t="s">
        <v>1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2" t="s">
        <v>30</v>
      </c>
      <c r="I6" s="12" t="s">
        <v>31</v>
      </c>
      <c r="J6" s="12" t="s">
        <v>32</v>
      </c>
      <c r="K6" s="12" t="s">
        <v>33</v>
      </c>
      <c r="L6" s="12" t="s">
        <v>34</v>
      </c>
      <c r="M6" s="13" t="s">
        <v>35</v>
      </c>
      <c r="N6" s="13" t="s">
        <v>36</v>
      </c>
      <c r="O6" s="14"/>
      <c r="P6" s="14"/>
    </row>
    <row r="7" spans="2:16" s="15" customFormat="1" ht="150">
      <c r="B7" s="16">
        <v>1</v>
      </c>
      <c r="C7" s="17" t="s">
        <v>68</v>
      </c>
      <c r="D7" s="17" t="s">
        <v>97</v>
      </c>
      <c r="E7" s="17" t="s">
        <v>98</v>
      </c>
      <c r="F7" s="17" t="s">
        <v>54</v>
      </c>
      <c r="G7" s="17" t="s">
        <v>93</v>
      </c>
      <c r="H7" s="17" t="s">
        <v>40</v>
      </c>
      <c r="I7" s="17" t="s">
        <v>49</v>
      </c>
      <c r="J7" s="18">
        <v>1</v>
      </c>
      <c r="K7" s="18">
        <v>14664301</v>
      </c>
      <c r="L7" s="18">
        <f>+K7*J7</f>
        <v>14664301</v>
      </c>
      <c r="M7" s="16" t="s">
        <v>96</v>
      </c>
      <c r="N7" s="16" t="s">
        <v>41</v>
      </c>
      <c r="O7" s="19"/>
      <c r="P7" s="19"/>
    </row>
    <row r="8" ht="15">
      <c r="L8" s="20"/>
    </row>
    <row r="9" spans="11:13" ht="15">
      <c r="K9" s="20"/>
      <c r="L9" s="22"/>
      <c r="M9" s="22"/>
    </row>
    <row r="10" ht="15">
      <c r="L10" s="22"/>
    </row>
    <row r="11" spans="12:13" ht="15">
      <c r="L11" s="22"/>
      <c r="M11" s="23"/>
    </row>
    <row r="12" ht="15">
      <c r="L12" s="20"/>
    </row>
    <row r="13" ht="15">
      <c r="L13" s="20"/>
    </row>
    <row r="15" ht="15">
      <c r="L15" s="20"/>
    </row>
    <row r="16" ht="15">
      <c r="L16" s="20"/>
    </row>
  </sheetData>
  <sheetProtection/>
  <mergeCells count="3">
    <mergeCell ref="B2:N2"/>
    <mergeCell ref="B3:N3"/>
    <mergeCell ref="B4:N4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2021-04-30T11:07:36Z</dcterms:modified>
  <cp:category/>
  <cp:version/>
  <cp:contentType/>
  <cp:contentStatus/>
</cp:coreProperties>
</file>