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ФОЗИЛ 2021\БЮДЖЕТ ОЧИҚЛИГИ 6247\2025\1-chorak\"/>
    </mc:Choice>
  </mc:AlternateContent>
  <bookViews>
    <workbookView xWindow="0" yWindow="0" windowWidth="28800" windowHeight="12585"/>
  </bookViews>
  <sheets>
    <sheet name="5 илова-ТМЗ 1-чорак" sheetId="1" r:id="rId1"/>
  </sheets>
  <definedNames>
    <definedName name="_xlnm._FilterDatabase" localSheetId="0" hidden="1">'5 илова-ТМЗ 1-чорак'!$A$7:$O$54</definedName>
    <definedName name="_xlnm.Print_Titles" localSheetId="0">'5 илова-ТМЗ 1-чорак'!$6:$7</definedName>
    <definedName name="_xlnm.Print_Area" localSheetId="0">'5 илова-ТМЗ 1-чорак'!$A$1:$M$56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4" i="1" l="1"/>
  <c r="M63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25" i="1" l="1"/>
  <c r="M26" i="1"/>
  <c r="M30" i="1" l="1"/>
  <c r="M29" i="1"/>
  <c r="M53" i="1" l="1"/>
  <c r="M62" i="1" s="1"/>
  <c r="K66" i="1" l="1"/>
  <c r="K65" i="1" l="1"/>
  <c r="M27" i="1"/>
  <c r="M24" i="1"/>
  <c r="M23" i="1"/>
  <c r="M22" i="1"/>
  <c r="M21" i="1"/>
  <c r="M20" i="1"/>
  <c r="M19" i="1"/>
  <c r="M18" i="1"/>
  <c r="M17" i="1"/>
  <c r="M16" i="1"/>
  <c r="M15" i="1"/>
  <c r="M14" i="1"/>
  <c r="M10" i="1" l="1"/>
  <c r="K57" i="1" l="1"/>
  <c r="M13" i="1"/>
  <c r="M12" i="1"/>
  <c r="M11" i="1"/>
  <c r="M9" i="1"/>
  <c r="M8" i="1"/>
  <c r="M66" i="1" l="1"/>
  <c r="M28" i="1"/>
  <c r="M54" i="1" l="1"/>
  <c r="M61" i="1"/>
  <c r="M65" i="1" s="1"/>
</calcChain>
</file>

<file path=xl/sharedStrings.xml><?xml version="1.0" encoding="utf-8"?>
<sst xmlns="http://schemas.openxmlformats.org/spreadsheetml/2006/main" count="374" uniqueCount="163">
  <si>
    <t>5-илова</t>
  </si>
  <si>
    <t>Маълумотлар</t>
  </si>
  <si>
    <t>Т/р</t>
  </si>
  <si>
    <t>Ҳисобот даври</t>
  </si>
  <si>
    <t>Харид қилинган товарлар ва хизматлар номи</t>
  </si>
  <si>
    <t>Молиялаштириш манбаси*</t>
  </si>
  <si>
    <t>Харид жараёнини амалга ошириш тури</t>
  </si>
  <si>
    <t>Лот/шартнома рақами</t>
  </si>
  <si>
    <t>Пудратчи тўғрисида маълумотлар</t>
  </si>
  <si>
    <t>Харид қилинаётган товарлар (хизматлар) ўлчов бирлиги (имконият даражасида)</t>
  </si>
  <si>
    <t>Харид қилинаётган товарлар (хизматлар) миқдори (ҳажми)</t>
  </si>
  <si>
    <t>Битим (шартнома) бўйича товарлар (хизматлар) бир бирлиги нархи (тарифи)</t>
  </si>
  <si>
    <t>Харид қилинган товарлар (хизматлар) жами миқдори (ҳажми) қиймати</t>
  </si>
  <si>
    <t>Пудратчи номи</t>
  </si>
  <si>
    <t>Корхона СТИРи</t>
  </si>
  <si>
    <t>(минг сўм)</t>
  </si>
  <si>
    <t>Ўзбекистон Республикасининг Давлат бюджети</t>
  </si>
  <si>
    <t>шт</t>
  </si>
  <si>
    <t>усл. ед</t>
  </si>
  <si>
    <t>Бюджетдан ташқари жамғарма маблағлари</t>
  </si>
  <si>
    <t>Телевизор</t>
  </si>
  <si>
    <t>ЖАМИ:</t>
  </si>
  <si>
    <t>* Изоҳ: Молиялаштириш манбаси аниқ кўрсатилади. Молиялаштириш манбалари: Ўзбекистон Республикасининг Давлат бюджети, Давлат мақсадли жамғарма маблағлари, Ўзбекистон Республикаси Давлат бюджети таркибидаги бюджетларнинг қўшимча манбалари, бюджет ташкилотларининг бюджетдан ташқари жамғармалари маблағлари</t>
  </si>
  <si>
    <t>1-чорак</t>
  </si>
  <si>
    <t>Услуга по технической поддержке информационных технологий</t>
  </si>
  <si>
    <t>Республика махсус алока богламаси ДУК</t>
  </si>
  <si>
    <t>Услуга телефонной связи</t>
  </si>
  <si>
    <t>ONE-NET</t>
  </si>
  <si>
    <t>UNIVERSAL MOBILE SYSTEMS МЧЖ</t>
  </si>
  <si>
    <t>Услуга государственной фельдъегерской связи</t>
  </si>
  <si>
    <t>Бензин автомобильный</t>
  </si>
  <si>
    <t>Услуга по повышению профессиональной квалификации</t>
  </si>
  <si>
    <t>бюджет</t>
  </si>
  <si>
    <t>бюджетдан ташқари</t>
  </si>
  <si>
    <t>шу жумладан сақлаш</t>
  </si>
  <si>
    <t>Услуга по предоставлению канала доступа к виртуальным частным cетям (VPN)</t>
  </si>
  <si>
    <t>O`ZBEKTELEKOM АЖ</t>
  </si>
  <si>
    <t>Прямые договора (ЗРУ-684, Ст-71, абз.-3, ПП-3953 пункт 4)</t>
  </si>
  <si>
    <t>Услуга по размещению в информационно-коммуникационной сети Интернет (услуги веб-хостинга)</t>
  </si>
  <si>
    <t>Отбор наилучших предложений (ЗРУ-684 Ст-61 абз.-7)</t>
  </si>
  <si>
    <t>Ежемесячная абонентская плата за использование Единой межведомственной электронной системы исполнительской дисциплины ?Ijro.gov.uz?</t>
  </si>
  <si>
    <t>UNICON-SOFT МЧЖ</t>
  </si>
  <si>
    <t>UNG PETRO МЧЖ</t>
  </si>
  <si>
    <t>литр</t>
  </si>
  <si>
    <t>Прямые договора (ЗРУ-684, Ст-71, абз.-3, ПП-3953 пункт 22)</t>
  </si>
  <si>
    <t>Электрон хукумат лойихаларини бошыариш маркази</t>
  </si>
  <si>
    <t>DAVLAT AXBOROT TIZIMLARINI YARATISH VA QOLLAB QUVATLASH BOYICHA YAGONA INTEGR-</t>
  </si>
  <si>
    <t>204118319</t>
  </si>
  <si>
    <t>OOO INTEGRIS</t>
  </si>
  <si>
    <t>204670852</t>
  </si>
  <si>
    <t>Услуга по содержанию вычислительной техники</t>
  </si>
  <si>
    <t>2025 йил 1-чоракда Ўзбекистон Республикаси  Адлия вазирлиги ҳузуридаги "Ўзархив" агентлиги томонидан  кам баҳоли ва тез эскирувчи буюмлар харид қилиш учун ўтказилган танловлар (тендерлар) ва амалга оширилган давлат харидлари тўғрисидаги</t>
  </si>
  <si>
    <t>ДАВЛАТ ХАВФСИЗЛИК ХИЗМАТИ АКАДЕМИЯСИ</t>
  </si>
  <si>
    <t>UZPOST AJ</t>
  </si>
  <si>
    <t>OZBEKISTON NASHRIYOT MATBAA IJODIY UYI</t>
  </si>
  <si>
    <t>251100423864592/1105-25</t>
  </si>
  <si>
    <t>25311008019643/B1075236</t>
  </si>
  <si>
    <t>251100143864682/МО/32</t>
  </si>
  <si>
    <t>251100023718904/XSh-MQM-015/2025 Qo?shimcha kelishuv 1</t>
  </si>
  <si>
    <t>251100243800594/CPIO-2216</t>
  </si>
  <si>
    <t>25311008016326/B1072866</t>
  </si>
  <si>
    <t>251100243674328/ONIS-0000013/2025 Qo?shimcha kelishuv 1</t>
  </si>
  <si>
    <t>251100243683568/Shartnoma 112 Qo?shimcha kelishuv 1</t>
  </si>
  <si>
    <t>251100143760138/64-25/РР</t>
  </si>
  <si>
    <t>251100243682689/170102491530</t>
  </si>
  <si>
    <t>251100363682563/n-11</t>
  </si>
  <si>
    <t>251100243718802/248/У-8</t>
  </si>
  <si>
    <t>251100103722597/14137-2025/IJRO</t>
  </si>
  <si>
    <t>251100423691400/533-25</t>
  </si>
  <si>
    <t>251100103710268/122-GH</t>
  </si>
  <si>
    <t>251100243682727/CPIO-2659</t>
  </si>
  <si>
    <t>251100243682726/371-N1051-web</t>
  </si>
  <si>
    <t>251100243682734/002171</t>
  </si>
  <si>
    <t>251100243682582/CPIO-2488-web</t>
  </si>
  <si>
    <t>251110083445643/2911238</t>
  </si>
  <si>
    <t>300970850</t>
  </si>
  <si>
    <t>207322159</t>
  </si>
  <si>
    <t>203366731</t>
  </si>
  <si>
    <t>308120160</t>
  </si>
  <si>
    <t>201440547</t>
  </si>
  <si>
    <t>303020732</t>
  </si>
  <si>
    <t>305109680</t>
  </si>
  <si>
    <t>205188294</t>
  </si>
  <si>
    <t>Электрон каталог</t>
  </si>
  <si>
    <t>Прямые договора (Согласно Постановлению)</t>
  </si>
  <si>
    <t>Услуга передачи данных в том числе и интернет с обеспечением соответствующего уровня безопасности</t>
  </si>
  <si>
    <t>Договор у единого поставщика</t>
  </si>
  <si>
    <t>Услуга по аренде прямого провода</t>
  </si>
  <si>
    <t>Прямые договора (ЗРУ-684, Ст-71, абз.-3, ПП-3953 пункт 16)</t>
  </si>
  <si>
    <t>Услуга по подписке и доставке периодического печатного издания</t>
  </si>
  <si>
    <t>Услуга по бланкопечатанию</t>
  </si>
  <si>
    <t>25110012417061/20/03/25</t>
  </si>
  <si>
    <t>251110083646732/3082599</t>
  </si>
  <si>
    <t>251110083645397/3081427</t>
  </si>
  <si>
    <t>251110083616264/3061590</t>
  </si>
  <si>
    <t>251110083615836/3056393</t>
  </si>
  <si>
    <t>25311008025915/B1078374</t>
  </si>
  <si>
    <t>251110083604047/3052040</t>
  </si>
  <si>
    <t>251110083605294/3049062</t>
  </si>
  <si>
    <t>25110012414885/11/2025</t>
  </si>
  <si>
    <t>251110083599216/3042469</t>
  </si>
  <si>
    <t>25311008023292/B1076938</t>
  </si>
  <si>
    <t>25311008022505/B1076454</t>
  </si>
  <si>
    <t>251110083588895/3033554</t>
  </si>
  <si>
    <t>251110083578758/3025444</t>
  </si>
  <si>
    <t>251110083571714/3018908</t>
  </si>
  <si>
    <t>251110083566610/3014572</t>
  </si>
  <si>
    <t>251110083557995/3008432</t>
  </si>
  <si>
    <t>251110083554875/3004252</t>
  </si>
  <si>
    <t>251110083518700/2978567</t>
  </si>
  <si>
    <t>251110083486021/2946081</t>
  </si>
  <si>
    <t>251110083465457/2933773</t>
  </si>
  <si>
    <t>251110083438545/2905248</t>
  </si>
  <si>
    <t>OOO Mega-uz Inshoot</t>
  </si>
  <si>
    <t>ЯТТ ZIYADULLOYEV MUZAFFAR ADXAM O?G?LI</t>
  </si>
  <si>
    <t>YATT XOLDAROVA ISTORAXON XAMDAMJON QIZI</t>
  </si>
  <si>
    <t>ООО ALPHAZET TECHNOLOGIES</t>
  </si>
  <si>
    <t>Олтинбек МЧЖ</t>
  </si>
  <si>
    <t>YTT FAYZULLAYEV XABIBULLO XAMIDULLO O?G?LI</t>
  </si>
  <si>
    <t>AXBOROT TEX VA AXB RESURSLARINI RIVOJLANTIRISH MARKAZI DUK</t>
  </si>
  <si>
    <t>AVALON KHOREZM DEALER MCHJ</t>
  </si>
  <si>
    <t>MCHJ SAM TEZKOR HUJJAT</t>
  </si>
  <si>
    <t>ADVER SOLUTIONS PLUS MCHJ</t>
  </si>
  <si>
    <t>ZARKENT KAMRONBEK MARKET MCHJ</t>
  </si>
  <si>
    <t>IT WORKS MCHJ</t>
  </si>
  <si>
    <t>O`ZR MARKAZIY BANKINING DAVLAT BELGISI ДУК</t>
  </si>
  <si>
    <t>`IT-ТАЪЛИМ УЮШМАСИ`</t>
  </si>
  <si>
    <t>30908985680037</t>
  </si>
  <si>
    <t>40305934340054</t>
  </si>
  <si>
    <t>307919012</t>
  </si>
  <si>
    <t>200227684</t>
  </si>
  <si>
    <t>31811966070048</t>
  </si>
  <si>
    <t>306901947</t>
  </si>
  <si>
    <t>310746141</t>
  </si>
  <si>
    <t>308678162</t>
  </si>
  <si>
    <t>310677172</t>
  </si>
  <si>
    <t>309710430</t>
  </si>
  <si>
    <t>306579176</t>
  </si>
  <si>
    <t>306612737</t>
  </si>
  <si>
    <t>207353064</t>
  </si>
  <si>
    <t>Отбор наилучших предложений (ЗРУ-684 Общие положения)</t>
  </si>
  <si>
    <t>Услуга по техническому обслуживанию, сопровождению программного обеспечения</t>
  </si>
  <si>
    <t>Услуга подключения поддержки SSL протокола</t>
  </si>
  <si>
    <t>Бланки удостоверений к государственным наградам</t>
  </si>
  <si>
    <t>Нагрудный знак</t>
  </si>
  <si>
    <t>Услуга по печатанию фотографий</t>
  </si>
  <si>
    <t>Тюнер</t>
  </si>
  <si>
    <t>Услуга по платному телевидению</t>
  </si>
  <si>
    <t>Утюги электрические бытовые</t>
  </si>
  <si>
    <t>Услуга по печатанию книг</t>
  </si>
  <si>
    <t>Конструкция декоративная рекламная</t>
  </si>
  <si>
    <t>Духовой минишкаф</t>
  </si>
  <si>
    <t>Мольберт</t>
  </si>
  <si>
    <t>Программный продукт</t>
  </si>
  <si>
    <t>Услуга по предоставлению лицензий на продукты информационных технологий</t>
  </si>
  <si>
    <t>Услуга организации учебных курсов в области IT</t>
  </si>
  <si>
    <t>Программное обеспечение в сфере информационных технологий</t>
  </si>
  <si>
    <t>Открытки</t>
  </si>
  <si>
    <t>Прямые договора (ЗРУ-684, Ст-30,абз-3)</t>
  </si>
  <si>
    <t>Услуга по изготовлению букетов цветов</t>
  </si>
  <si>
    <t>MIRSOLIXOV MIRZOXID MIRYUSUF O‘G‘LI</t>
  </si>
  <si>
    <t>251101123946378/12/03-25</t>
  </si>
  <si>
    <t>251110083666017/3098593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</si>
</sst>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164" fontId="2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2" fillId="0" borderId="0" xfId="2" applyFill="1" applyAlignment="1"/>
    <xf numFmtId="0" fontId="2" fillId="0" borderId="0" xfId="2" applyFill="1"/>
    <xf numFmtId="0" fontId="4" fillId="0" borderId="1" xfId="2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164" fontId="8" fillId="0" borderId="1" xfId="4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2" fillId="0" borderId="0" xfId="2" applyFont="1" applyFill="1"/>
    <xf numFmtId="0" fontId="2" fillId="0" borderId="0" xfId="2" applyFill="1" applyAlignment="1">
      <alignment horizontal="center"/>
    </xf>
    <xf numFmtId="164" fontId="2" fillId="0" borderId="0" xfId="1" applyFont="1" applyFill="1"/>
    <xf numFmtId="165" fontId="2" fillId="0" borderId="0" xfId="2" applyNumberFormat="1" applyFill="1"/>
    <xf numFmtId="164" fontId="2" fillId="0" borderId="0" xfId="2" applyNumberFormat="1" applyFill="1"/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 wrapText="1"/>
    </xf>
    <xf numFmtId="3" fontId="8" fillId="0" borderId="1" xfId="1" applyNumberFormat="1" applyFont="1" applyFill="1" applyBorder="1" applyAlignment="1">
      <alignment vertical="center" wrapText="1"/>
    </xf>
    <xf numFmtId="165" fontId="10" fillId="0" borderId="1" xfId="4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164" fontId="10" fillId="0" borderId="4" xfId="4" applyFont="1" applyFill="1" applyBorder="1" applyAlignment="1">
      <alignment horizontal="right" vertical="center" wrapText="1"/>
    </xf>
    <xf numFmtId="164" fontId="10" fillId="0" borderId="5" xfId="4" applyFont="1" applyFill="1" applyBorder="1" applyAlignment="1">
      <alignment horizontal="right" vertical="center" wrapText="1"/>
    </xf>
    <xf numFmtId="164" fontId="10" fillId="0" borderId="6" xfId="4" applyFont="1" applyFill="1" applyBorder="1" applyAlignment="1">
      <alignment horizontal="right" vertical="center" wrapText="1"/>
    </xf>
    <xf numFmtId="0" fontId="11" fillId="0" borderId="0" xfId="2" applyFont="1" applyFill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Финансовый" xfId="1" builtinId="3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view="pageBreakPreview" zoomScaleNormal="100" zoomScaleSheetLayoutView="100" workbookViewId="0">
      <pane ySplit="7" topLeftCell="A33" activePane="bottomLeft" state="frozen"/>
      <selection activeCell="I47" sqref="I47"/>
      <selection pane="bottomLeft" activeCell="G39" sqref="G39"/>
    </sheetView>
  </sheetViews>
  <sheetFormatPr defaultRowHeight="15" x14ac:dyDescent="0.25"/>
  <cols>
    <col min="1" max="1" width="2.28515625" style="5" customWidth="1"/>
    <col min="2" max="2" width="5.42578125" style="14" customWidth="1"/>
    <col min="3" max="3" width="11.28515625" style="5" customWidth="1"/>
    <col min="4" max="4" width="29.5703125" style="5" customWidth="1"/>
    <col min="5" max="5" width="21.140625" style="15" customWidth="1"/>
    <col min="6" max="6" width="22" style="15" customWidth="1"/>
    <col min="7" max="7" width="17.140625" style="5" customWidth="1"/>
    <col min="8" max="8" width="26" style="5" customWidth="1"/>
    <col min="9" max="9" width="18.5703125" style="5" bestFit="1" customWidth="1"/>
    <col min="10" max="10" width="17.7109375" style="5" customWidth="1"/>
    <col min="11" max="11" width="15.7109375" style="5" customWidth="1"/>
    <col min="12" max="12" width="18.7109375" style="5" customWidth="1"/>
    <col min="13" max="13" width="21" style="15" customWidth="1"/>
    <col min="14" max="14" width="9.140625" style="5"/>
    <col min="15" max="15" width="11" style="5" bestFit="1" customWidth="1"/>
    <col min="16" max="16384" width="9.140625" style="5"/>
  </cols>
  <sheetData>
    <row r="1" spans="1:13" s="4" customFormat="1" ht="16.5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3" t="s">
        <v>0</v>
      </c>
    </row>
    <row r="2" spans="1:13" s="4" customFormat="1" ht="16.5" x14ac:dyDescent="0.25">
      <c r="A2" s="1"/>
      <c r="B2" s="1"/>
      <c r="C2" s="1"/>
      <c r="D2" s="1"/>
      <c r="E2" s="2"/>
      <c r="F2" s="2"/>
      <c r="G2" s="1"/>
      <c r="H2" s="1"/>
      <c r="I2" s="1"/>
      <c r="J2" s="1"/>
      <c r="K2" s="1"/>
      <c r="L2" s="1"/>
      <c r="M2" s="1"/>
    </row>
    <row r="3" spans="1:13" s="4" customFormat="1" ht="34.5" customHeight="1" x14ac:dyDescent="0.25">
      <c r="A3" s="1"/>
      <c r="B3" s="32" t="s">
        <v>51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s="4" customFormat="1" ht="16.5" x14ac:dyDescent="0.25">
      <c r="A4" s="1"/>
      <c r="B4" s="33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s="4" customFormat="1" ht="16.5" x14ac:dyDescent="0.25">
      <c r="A5" s="1"/>
      <c r="B5" s="1"/>
      <c r="C5" s="1"/>
      <c r="D5" s="1"/>
      <c r="E5" s="2"/>
      <c r="F5" s="2"/>
      <c r="G5" s="1"/>
      <c r="H5" s="1"/>
      <c r="I5" s="1"/>
      <c r="J5" s="1"/>
      <c r="K5" s="1"/>
      <c r="L5" s="1"/>
      <c r="M5" s="1"/>
    </row>
    <row r="6" spans="1:13" ht="87" customHeight="1" x14ac:dyDescent="0.25">
      <c r="B6" s="31" t="s">
        <v>2</v>
      </c>
      <c r="C6" s="31" t="s">
        <v>3</v>
      </c>
      <c r="D6" s="31" t="s">
        <v>4</v>
      </c>
      <c r="E6" s="31" t="s">
        <v>5</v>
      </c>
      <c r="F6" s="31" t="s">
        <v>6</v>
      </c>
      <c r="G6" s="31" t="s">
        <v>7</v>
      </c>
      <c r="H6" s="31" t="s">
        <v>8</v>
      </c>
      <c r="I6" s="31"/>
      <c r="J6" s="31" t="s">
        <v>9</v>
      </c>
      <c r="K6" s="31" t="s">
        <v>10</v>
      </c>
      <c r="L6" s="31" t="s">
        <v>11</v>
      </c>
      <c r="M6" s="6" t="s">
        <v>12</v>
      </c>
    </row>
    <row r="7" spans="1:13" ht="25.5" customHeight="1" x14ac:dyDescent="0.25">
      <c r="B7" s="31"/>
      <c r="C7" s="31"/>
      <c r="D7" s="31"/>
      <c r="E7" s="31"/>
      <c r="F7" s="31"/>
      <c r="G7" s="31"/>
      <c r="H7" s="7" t="s">
        <v>13</v>
      </c>
      <c r="I7" s="7" t="s">
        <v>14</v>
      </c>
      <c r="J7" s="31"/>
      <c r="K7" s="31"/>
      <c r="L7" s="31"/>
      <c r="M7" s="7" t="s">
        <v>15</v>
      </c>
    </row>
    <row r="8" spans="1:13" ht="45" x14ac:dyDescent="0.25">
      <c r="B8" s="8">
        <v>1</v>
      </c>
      <c r="C8" s="8" t="s">
        <v>23</v>
      </c>
      <c r="D8" s="8" t="s">
        <v>30</v>
      </c>
      <c r="E8" s="8" t="s">
        <v>16</v>
      </c>
      <c r="F8" s="8" t="s">
        <v>44</v>
      </c>
      <c r="G8" s="8" t="s">
        <v>55</v>
      </c>
      <c r="H8" s="10" t="s">
        <v>42</v>
      </c>
      <c r="I8" s="9" t="s">
        <v>75</v>
      </c>
      <c r="J8" s="9" t="s">
        <v>18</v>
      </c>
      <c r="K8" s="12">
        <v>10000</v>
      </c>
      <c r="L8" s="11">
        <v>10700</v>
      </c>
      <c r="M8" s="11">
        <f t="shared" ref="M8:M13" si="0">+L8*K8/1000</f>
        <v>107000</v>
      </c>
    </row>
    <row r="9" spans="1:13" ht="45" x14ac:dyDescent="0.25">
      <c r="B9" s="8">
        <v>2</v>
      </c>
      <c r="C9" s="8" t="s">
        <v>23</v>
      </c>
      <c r="D9" s="8" t="s">
        <v>50</v>
      </c>
      <c r="E9" s="8" t="s">
        <v>16</v>
      </c>
      <c r="F9" s="8" t="s">
        <v>83</v>
      </c>
      <c r="G9" s="8" t="s">
        <v>56</v>
      </c>
      <c r="H9" s="10" t="s">
        <v>48</v>
      </c>
      <c r="I9" s="9" t="s">
        <v>49</v>
      </c>
      <c r="J9" s="9" t="s">
        <v>18</v>
      </c>
      <c r="K9" s="12">
        <v>1</v>
      </c>
      <c r="L9" s="11">
        <v>300000</v>
      </c>
      <c r="M9" s="11">
        <f t="shared" si="0"/>
        <v>300</v>
      </c>
    </row>
    <row r="10" spans="1:13" ht="63" x14ac:dyDescent="0.25">
      <c r="B10" s="8">
        <v>3</v>
      </c>
      <c r="C10" s="8" t="s">
        <v>23</v>
      </c>
      <c r="D10" s="8" t="s">
        <v>31</v>
      </c>
      <c r="E10" s="8" t="s">
        <v>16</v>
      </c>
      <c r="F10" s="8" t="s">
        <v>39</v>
      </c>
      <c r="G10" s="8" t="s">
        <v>57</v>
      </c>
      <c r="H10" s="10" t="s">
        <v>52</v>
      </c>
      <c r="I10" s="9">
        <v>202234169</v>
      </c>
      <c r="J10" s="9" t="s">
        <v>18</v>
      </c>
      <c r="K10" s="12">
        <v>1</v>
      </c>
      <c r="L10" s="11">
        <v>2250000</v>
      </c>
      <c r="M10" s="11">
        <f t="shared" ref="M10" si="1">+L10*K10/1000</f>
        <v>2250</v>
      </c>
    </row>
    <row r="11" spans="1:13" ht="75" x14ac:dyDescent="0.25">
      <c r="B11" s="8">
        <v>4</v>
      </c>
      <c r="C11" s="8" t="s">
        <v>23</v>
      </c>
      <c r="D11" s="8" t="s">
        <v>24</v>
      </c>
      <c r="E11" s="8" t="s">
        <v>16</v>
      </c>
      <c r="F11" s="8" t="s">
        <v>84</v>
      </c>
      <c r="G11" s="8" t="s">
        <v>58</v>
      </c>
      <c r="H11" s="10" t="s">
        <v>45</v>
      </c>
      <c r="I11" s="9" t="s">
        <v>76</v>
      </c>
      <c r="J11" s="9" t="s">
        <v>18</v>
      </c>
      <c r="K11" s="12">
        <v>1</v>
      </c>
      <c r="L11" s="11">
        <v>236825280</v>
      </c>
      <c r="M11" s="11">
        <f t="shared" si="0"/>
        <v>236825.28</v>
      </c>
    </row>
    <row r="12" spans="1:13" ht="45" x14ac:dyDescent="0.25">
      <c r="B12" s="8">
        <v>5</v>
      </c>
      <c r="C12" s="8" t="s">
        <v>23</v>
      </c>
      <c r="D12" s="8" t="s">
        <v>35</v>
      </c>
      <c r="E12" s="8" t="s">
        <v>16</v>
      </c>
      <c r="F12" s="8" t="s">
        <v>37</v>
      </c>
      <c r="G12" s="8" t="s">
        <v>59</v>
      </c>
      <c r="H12" s="10" t="s">
        <v>36</v>
      </c>
      <c r="I12" s="9" t="s">
        <v>77</v>
      </c>
      <c r="J12" s="9" t="s">
        <v>18</v>
      </c>
      <c r="K12" s="12">
        <v>1</v>
      </c>
      <c r="L12" s="11">
        <v>2518056</v>
      </c>
      <c r="M12" s="11">
        <f t="shared" si="0"/>
        <v>2518.056</v>
      </c>
    </row>
    <row r="13" spans="1:13" ht="75" x14ac:dyDescent="0.25">
      <c r="B13" s="8">
        <v>6</v>
      </c>
      <c r="C13" s="8" t="s">
        <v>23</v>
      </c>
      <c r="D13" s="8" t="s">
        <v>38</v>
      </c>
      <c r="E13" s="8" t="s">
        <v>16</v>
      </c>
      <c r="F13" s="8" t="s">
        <v>83</v>
      </c>
      <c r="G13" s="8" t="s">
        <v>60</v>
      </c>
      <c r="H13" s="10" t="s">
        <v>48</v>
      </c>
      <c r="I13" s="9" t="s">
        <v>49</v>
      </c>
      <c r="J13" s="9" t="s">
        <v>18</v>
      </c>
      <c r="K13" s="12">
        <v>1</v>
      </c>
      <c r="L13" s="11">
        <v>450000</v>
      </c>
      <c r="M13" s="11">
        <f t="shared" si="0"/>
        <v>450</v>
      </c>
    </row>
    <row r="14" spans="1:13" ht="75" x14ac:dyDescent="0.25">
      <c r="B14" s="8">
        <v>7</v>
      </c>
      <c r="C14" s="8" t="s">
        <v>23</v>
      </c>
      <c r="D14" s="8" t="s">
        <v>85</v>
      </c>
      <c r="E14" s="8" t="s">
        <v>16</v>
      </c>
      <c r="F14" s="8" t="s">
        <v>37</v>
      </c>
      <c r="G14" s="8" t="s">
        <v>61</v>
      </c>
      <c r="H14" s="10" t="s">
        <v>27</v>
      </c>
      <c r="I14" s="9" t="s">
        <v>78</v>
      </c>
      <c r="J14" s="9" t="s">
        <v>18</v>
      </c>
      <c r="K14" s="12">
        <v>1</v>
      </c>
      <c r="L14" s="11">
        <v>171000000</v>
      </c>
      <c r="M14" s="11">
        <f t="shared" ref="M14:M27" si="2">+L14*K14/1000</f>
        <v>171000</v>
      </c>
    </row>
    <row r="15" spans="1:13" ht="60" x14ac:dyDescent="0.25">
      <c r="B15" s="8">
        <v>8</v>
      </c>
      <c r="C15" s="8" t="s">
        <v>23</v>
      </c>
      <c r="D15" s="8" t="s">
        <v>29</v>
      </c>
      <c r="E15" s="8" t="s">
        <v>16</v>
      </c>
      <c r="F15" s="8" t="s">
        <v>37</v>
      </c>
      <c r="G15" s="8" t="s">
        <v>62</v>
      </c>
      <c r="H15" s="10" t="s">
        <v>25</v>
      </c>
      <c r="I15" s="9" t="s">
        <v>79</v>
      </c>
      <c r="J15" s="9" t="s">
        <v>18</v>
      </c>
      <c r="K15" s="12">
        <v>1</v>
      </c>
      <c r="L15" s="11">
        <v>8400000</v>
      </c>
      <c r="M15" s="11">
        <f t="shared" si="2"/>
        <v>8400</v>
      </c>
    </row>
    <row r="16" spans="1:13" ht="45" x14ac:dyDescent="0.25">
      <c r="B16" s="8">
        <v>9</v>
      </c>
      <c r="C16" s="8" t="s">
        <v>23</v>
      </c>
      <c r="D16" s="8" t="s">
        <v>87</v>
      </c>
      <c r="E16" s="8" t="s">
        <v>16</v>
      </c>
      <c r="F16" s="8" t="s">
        <v>37</v>
      </c>
      <c r="G16" s="8" t="s">
        <v>63</v>
      </c>
      <c r="H16" s="10" t="s">
        <v>36</v>
      </c>
      <c r="I16" s="9" t="s">
        <v>77</v>
      </c>
      <c r="J16" s="9" t="s">
        <v>18</v>
      </c>
      <c r="K16" s="12">
        <v>1</v>
      </c>
      <c r="L16" s="11">
        <v>1308000</v>
      </c>
      <c r="M16" s="11">
        <f t="shared" si="2"/>
        <v>1308</v>
      </c>
    </row>
    <row r="17" spans="2:13" ht="45" x14ac:dyDescent="0.25">
      <c r="B17" s="8">
        <v>10</v>
      </c>
      <c r="C17" s="8" t="s">
        <v>23</v>
      </c>
      <c r="D17" s="8" t="s">
        <v>26</v>
      </c>
      <c r="E17" s="8" t="s">
        <v>16</v>
      </c>
      <c r="F17" s="8" t="s">
        <v>37</v>
      </c>
      <c r="G17" s="8" t="s">
        <v>64</v>
      </c>
      <c r="H17" s="10" t="s">
        <v>28</v>
      </c>
      <c r="I17" s="9" t="s">
        <v>80</v>
      </c>
      <c r="J17" s="9" t="s">
        <v>18</v>
      </c>
      <c r="K17" s="12">
        <v>1</v>
      </c>
      <c r="L17" s="11">
        <v>4680000</v>
      </c>
      <c r="M17" s="11">
        <f t="shared" si="2"/>
        <v>4680</v>
      </c>
    </row>
    <row r="18" spans="2:13" ht="45" x14ac:dyDescent="0.25">
      <c r="B18" s="8">
        <v>11</v>
      </c>
      <c r="C18" s="8" t="s">
        <v>23</v>
      </c>
      <c r="D18" s="8" t="s">
        <v>89</v>
      </c>
      <c r="E18" s="8" t="s">
        <v>16</v>
      </c>
      <c r="F18" s="8" t="s">
        <v>88</v>
      </c>
      <c r="G18" s="8" t="s">
        <v>65</v>
      </c>
      <c r="H18" s="10" t="s">
        <v>53</v>
      </c>
      <c r="I18" s="9">
        <v>200833833</v>
      </c>
      <c r="J18" s="9" t="s">
        <v>18</v>
      </c>
      <c r="K18" s="12">
        <v>1</v>
      </c>
      <c r="L18" s="11">
        <v>2556384</v>
      </c>
      <c r="M18" s="11">
        <f t="shared" si="2"/>
        <v>2556.384</v>
      </c>
    </row>
    <row r="19" spans="2:13" ht="45" x14ac:dyDescent="0.25">
      <c r="B19" s="8">
        <v>12</v>
      </c>
      <c r="C19" s="8" t="s">
        <v>23</v>
      </c>
      <c r="D19" s="8" t="s">
        <v>26</v>
      </c>
      <c r="E19" s="8" t="s">
        <v>16</v>
      </c>
      <c r="F19" s="8" t="s">
        <v>37</v>
      </c>
      <c r="G19" s="8" t="s">
        <v>66</v>
      </c>
      <c r="H19" s="10" t="s">
        <v>25</v>
      </c>
      <c r="I19" s="9" t="s">
        <v>79</v>
      </c>
      <c r="J19" s="9" t="s">
        <v>18</v>
      </c>
      <c r="K19" s="12">
        <v>1</v>
      </c>
      <c r="L19" s="11">
        <v>1139904</v>
      </c>
      <c r="M19" s="11">
        <f t="shared" si="2"/>
        <v>1139.904</v>
      </c>
    </row>
    <row r="20" spans="2:13" ht="90" x14ac:dyDescent="0.25">
      <c r="B20" s="8">
        <v>13</v>
      </c>
      <c r="C20" s="8" t="s">
        <v>23</v>
      </c>
      <c r="D20" s="8" t="s">
        <v>40</v>
      </c>
      <c r="E20" s="8" t="s">
        <v>16</v>
      </c>
      <c r="F20" s="8" t="s">
        <v>86</v>
      </c>
      <c r="G20" s="8" t="s">
        <v>67</v>
      </c>
      <c r="H20" s="10" t="s">
        <v>41</v>
      </c>
      <c r="I20" s="9" t="s">
        <v>81</v>
      </c>
      <c r="J20" s="9" t="s">
        <v>18</v>
      </c>
      <c r="K20" s="12">
        <v>1</v>
      </c>
      <c r="L20" s="11">
        <v>17661600</v>
      </c>
      <c r="M20" s="11">
        <f t="shared" si="2"/>
        <v>17661.599999999999</v>
      </c>
    </row>
    <row r="21" spans="2:13" ht="45" x14ac:dyDescent="0.25">
      <c r="B21" s="8">
        <v>14</v>
      </c>
      <c r="C21" s="8" t="s">
        <v>23</v>
      </c>
      <c r="D21" s="8" t="s">
        <v>30</v>
      </c>
      <c r="E21" s="8" t="s">
        <v>16</v>
      </c>
      <c r="F21" s="8" t="s">
        <v>44</v>
      </c>
      <c r="G21" s="8" t="s">
        <v>68</v>
      </c>
      <c r="H21" s="10" t="s">
        <v>42</v>
      </c>
      <c r="I21" s="9" t="s">
        <v>75</v>
      </c>
      <c r="J21" s="9" t="s">
        <v>43</v>
      </c>
      <c r="K21" s="12">
        <v>1000</v>
      </c>
      <c r="L21" s="11">
        <v>10700</v>
      </c>
      <c r="M21" s="11">
        <f t="shared" si="2"/>
        <v>10700</v>
      </c>
    </row>
    <row r="22" spans="2:13" ht="78.75" x14ac:dyDescent="0.25">
      <c r="B22" s="8">
        <v>15</v>
      </c>
      <c r="C22" s="8" t="s">
        <v>23</v>
      </c>
      <c r="D22" s="8" t="s">
        <v>24</v>
      </c>
      <c r="E22" s="8" t="s">
        <v>16</v>
      </c>
      <c r="F22" s="8" t="s">
        <v>86</v>
      </c>
      <c r="G22" s="8" t="s">
        <v>69</v>
      </c>
      <c r="H22" s="10" t="s">
        <v>46</v>
      </c>
      <c r="I22" s="9" t="s">
        <v>47</v>
      </c>
      <c r="J22" s="9" t="s">
        <v>18</v>
      </c>
      <c r="K22" s="12">
        <v>1</v>
      </c>
      <c r="L22" s="11">
        <v>540000</v>
      </c>
      <c r="M22" s="11">
        <f t="shared" si="2"/>
        <v>540</v>
      </c>
    </row>
    <row r="23" spans="2:13" ht="75" x14ac:dyDescent="0.25">
      <c r="B23" s="8">
        <v>16</v>
      </c>
      <c r="C23" s="8" t="s">
        <v>23</v>
      </c>
      <c r="D23" s="8" t="s">
        <v>38</v>
      </c>
      <c r="E23" s="8" t="s">
        <v>16</v>
      </c>
      <c r="F23" s="8" t="s">
        <v>37</v>
      </c>
      <c r="G23" s="8" t="s">
        <v>70</v>
      </c>
      <c r="H23" s="10" t="s">
        <v>36</v>
      </c>
      <c r="I23" s="9" t="s">
        <v>77</v>
      </c>
      <c r="J23" s="9" t="s">
        <v>18</v>
      </c>
      <c r="K23" s="12">
        <v>1</v>
      </c>
      <c r="L23" s="11">
        <v>300000</v>
      </c>
      <c r="M23" s="11">
        <f t="shared" si="2"/>
        <v>300</v>
      </c>
    </row>
    <row r="24" spans="2:13" ht="75" x14ac:dyDescent="0.25">
      <c r="B24" s="8">
        <v>17</v>
      </c>
      <c r="C24" s="8" t="s">
        <v>23</v>
      </c>
      <c r="D24" s="8" t="s">
        <v>38</v>
      </c>
      <c r="E24" s="8" t="s">
        <v>16</v>
      </c>
      <c r="F24" s="8" t="s">
        <v>37</v>
      </c>
      <c r="G24" s="8" t="s">
        <v>71</v>
      </c>
      <c r="H24" s="10" t="s">
        <v>36</v>
      </c>
      <c r="I24" s="9" t="s">
        <v>77</v>
      </c>
      <c r="J24" s="9" t="s">
        <v>18</v>
      </c>
      <c r="K24" s="12">
        <v>1</v>
      </c>
      <c r="L24" s="11">
        <v>720000</v>
      </c>
      <c r="M24" s="11">
        <f t="shared" si="2"/>
        <v>720</v>
      </c>
    </row>
    <row r="25" spans="2:13" ht="45" x14ac:dyDescent="0.25">
      <c r="B25" s="8">
        <v>18</v>
      </c>
      <c r="C25" s="8" t="s">
        <v>23</v>
      </c>
      <c r="D25" s="8" t="s">
        <v>26</v>
      </c>
      <c r="E25" s="8" t="s">
        <v>16</v>
      </c>
      <c r="F25" s="8" t="s">
        <v>37</v>
      </c>
      <c r="G25" s="8" t="s">
        <v>72</v>
      </c>
      <c r="H25" s="10" t="s">
        <v>36</v>
      </c>
      <c r="I25" s="9" t="s">
        <v>77</v>
      </c>
      <c r="J25" s="9" t="s">
        <v>18</v>
      </c>
      <c r="K25" s="12">
        <v>1</v>
      </c>
      <c r="L25" s="11">
        <v>4722600</v>
      </c>
      <c r="M25" s="11">
        <f t="shared" ref="M25" si="3">+L25*K25/1000</f>
        <v>4722.6000000000004</v>
      </c>
    </row>
    <row r="26" spans="2:13" ht="45" x14ac:dyDescent="0.25">
      <c r="B26" s="8">
        <v>19</v>
      </c>
      <c r="C26" s="8" t="s">
        <v>23</v>
      </c>
      <c r="D26" s="8" t="s">
        <v>35</v>
      </c>
      <c r="E26" s="8" t="s">
        <v>16</v>
      </c>
      <c r="F26" s="8" t="s">
        <v>37</v>
      </c>
      <c r="G26" s="8" t="s">
        <v>73</v>
      </c>
      <c r="H26" s="10" t="s">
        <v>36</v>
      </c>
      <c r="I26" s="9" t="s">
        <v>77</v>
      </c>
      <c r="J26" s="9" t="s">
        <v>18</v>
      </c>
      <c r="K26" s="12">
        <v>1</v>
      </c>
      <c r="L26" s="11">
        <v>105000</v>
      </c>
      <c r="M26" s="11">
        <f t="shared" ref="M26" si="4">+L26*K26/1000</f>
        <v>105</v>
      </c>
    </row>
    <row r="27" spans="2:13" ht="47.25" x14ac:dyDescent="0.25">
      <c r="B27" s="8">
        <v>20</v>
      </c>
      <c r="C27" s="8" t="s">
        <v>23</v>
      </c>
      <c r="D27" s="8" t="s">
        <v>90</v>
      </c>
      <c r="E27" s="8" t="s">
        <v>16</v>
      </c>
      <c r="F27" s="8" t="s">
        <v>83</v>
      </c>
      <c r="G27" s="8" t="s">
        <v>74</v>
      </c>
      <c r="H27" s="10" t="s">
        <v>54</v>
      </c>
      <c r="I27" s="9" t="s">
        <v>82</v>
      </c>
      <c r="J27" s="9" t="s">
        <v>17</v>
      </c>
      <c r="K27" s="12">
        <v>2500</v>
      </c>
      <c r="L27" s="11">
        <v>4502.3999999999996</v>
      </c>
      <c r="M27" s="11">
        <f t="shared" si="2"/>
        <v>11256</v>
      </c>
    </row>
    <row r="28" spans="2:13" ht="15" customHeight="1" x14ac:dyDescent="0.25">
      <c r="B28" s="8"/>
      <c r="C28" s="8"/>
      <c r="D28" s="21"/>
      <c r="E28" s="21"/>
      <c r="F28" s="21"/>
      <c r="G28" s="21"/>
      <c r="H28" s="22"/>
      <c r="I28" s="23"/>
      <c r="J28" s="11"/>
      <c r="K28" s="24"/>
      <c r="L28" s="24">
        <v>540000</v>
      </c>
      <c r="M28" s="24">
        <f>SUM(M8:M27)</f>
        <v>584432.82399999991</v>
      </c>
    </row>
    <row r="29" spans="2:13" ht="47.25" x14ac:dyDescent="0.25">
      <c r="B29" s="20">
        <v>21</v>
      </c>
      <c r="C29" s="8" t="s">
        <v>23</v>
      </c>
      <c r="D29" s="8" t="s">
        <v>159</v>
      </c>
      <c r="E29" s="8" t="s">
        <v>19</v>
      </c>
      <c r="F29" s="19" t="s">
        <v>158</v>
      </c>
      <c r="G29" s="8" t="s">
        <v>161</v>
      </c>
      <c r="H29" s="10" t="s">
        <v>160</v>
      </c>
      <c r="I29" s="9">
        <v>30611976590063</v>
      </c>
      <c r="J29" s="9" t="s">
        <v>18</v>
      </c>
      <c r="K29" s="12">
        <v>16</v>
      </c>
      <c r="L29" s="11">
        <v>500000</v>
      </c>
      <c r="M29" s="11">
        <f t="shared" ref="M29:M30" si="5">+L29*K29/1000</f>
        <v>8000</v>
      </c>
    </row>
    <row r="30" spans="2:13" ht="47.25" x14ac:dyDescent="0.25">
      <c r="B30" s="20">
        <v>22</v>
      </c>
      <c r="C30" s="8" t="s">
        <v>23</v>
      </c>
      <c r="D30" s="8" t="s">
        <v>145</v>
      </c>
      <c r="E30" s="8" t="s">
        <v>19</v>
      </c>
      <c r="F30" s="8" t="s">
        <v>83</v>
      </c>
      <c r="G30" s="8" t="s">
        <v>162</v>
      </c>
      <c r="H30" s="10" t="s">
        <v>114</v>
      </c>
      <c r="I30" s="9" t="s">
        <v>127</v>
      </c>
      <c r="J30" s="9" t="s">
        <v>18</v>
      </c>
      <c r="K30" s="12">
        <v>25</v>
      </c>
      <c r="L30" s="11">
        <v>40000</v>
      </c>
      <c r="M30" s="11">
        <f t="shared" si="5"/>
        <v>1000</v>
      </c>
    </row>
    <row r="31" spans="2:13" ht="45" x14ac:dyDescent="0.25">
      <c r="B31" s="20">
        <v>23</v>
      </c>
      <c r="C31" s="8" t="s">
        <v>23</v>
      </c>
      <c r="D31" s="8" t="s">
        <v>149</v>
      </c>
      <c r="E31" s="8" t="s">
        <v>19</v>
      </c>
      <c r="F31" s="19" t="s">
        <v>140</v>
      </c>
      <c r="G31" s="8" t="s">
        <v>91</v>
      </c>
      <c r="H31" s="10" t="s">
        <v>113</v>
      </c>
      <c r="I31" s="9">
        <v>305651033</v>
      </c>
      <c r="J31" s="9" t="s">
        <v>17</v>
      </c>
      <c r="K31" s="12">
        <v>500</v>
      </c>
      <c r="L31" s="11">
        <v>600096</v>
      </c>
      <c r="M31" s="11">
        <f t="shared" ref="M31:M34" si="6">+L31*K31/1000</f>
        <v>300048</v>
      </c>
    </row>
    <row r="32" spans="2:13" ht="47.25" x14ac:dyDescent="0.25">
      <c r="B32" s="20">
        <v>24</v>
      </c>
      <c r="C32" s="8" t="s">
        <v>23</v>
      </c>
      <c r="D32" s="8" t="s">
        <v>145</v>
      </c>
      <c r="E32" s="8" t="s">
        <v>19</v>
      </c>
      <c r="F32" s="8" t="s">
        <v>83</v>
      </c>
      <c r="G32" s="8" t="s">
        <v>92</v>
      </c>
      <c r="H32" s="10" t="s">
        <v>114</v>
      </c>
      <c r="I32" s="9" t="s">
        <v>127</v>
      </c>
      <c r="J32" s="9" t="s">
        <v>18</v>
      </c>
      <c r="K32" s="12">
        <v>30</v>
      </c>
      <c r="L32" s="11">
        <v>41111</v>
      </c>
      <c r="M32" s="11">
        <f t="shared" si="6"/>
        <v>1233.33</v>
      </c>
    </row>
    <row r="33" spans="2:13" ht="47.25" x14ac:dyDescent="0.25">
      <c r="B33" s="20">
        <v>25</v>
      </c>
      <c r="C33" s="8" t="s">
        <v>23</v>
      </c>
      <c r="D33" s="8" t="s">
        <v>157</v>
      </c>
      <c r="E33" s="8" t="s">
        <v>19</v>
      </c>
      <c r="F33" s="8" t="s">
        <v>83</v>
      </c>
      <c r="G33" s="8" t="s">
        <v>93</v>
      </c>
      <c r="H33" s="10" t="s">
        <v>115</v>
      </c>
      <c r="I33" s="9" t="s">
        <v>128</v>
      </c>
      <c r="J33" s="9" t="s">
        <v>17</v>
      </c>
      <c r="K33" s="12">
        <v>100</v>
      </c>
      <c r="L33" s="11">
        <v>48000</v>
      </c>
      <c r="M33" s="11">
        <f t="shared" si="6"/>
        <v>4800</v>
      </c>
    </row>
    <row r="34" spans="2:13" ht="45" x14ac:dyDescent="0.25">
      <c r="B34" s="20">
        <v>26</v>
      </c>
      <c r="C34" s="8" t="s">
        <v>23</v>
      </c>
      <c r="D34" s="8" t="s">
        <v>146</v>
      </c>
      <c r="E34" s="8" t="s">
        <v>19</v>
      </c>
      <c r="F34" s="8" t="s">
        <v>83</v>
      </c>
      <c r="G34" s="8" t="s">
        <v>94</v>
      </c>
      <c r="H34" s="10" t="s">
        <v>116</v>
      </c>
      <c r="I34" s="9" t="s">
        <v>129</v>
      </c>
      <c r="J34" s="9" t="s">
        <v>17</v>
      </c>
      <c r="K34" s="12">
        <v>1</v>
      </c>
      <c r="L34" s="11">
        <v>300000</v>
      </c>
      <c r="M34" s="11">
        <f t="shared" si="6"/>
        <v>300</v>
      </c>
    </row>
    <row r="35" spans="2:13" ht="47.25" x14ac:dyDescent="0.25">
      <c r="B35" s="20">
        <v>27</v>
      </c>
      <c r="C35" s="8" t="s">
        <v>23</v>
      </c>
      <c r="D35" s="8" t="s">
        <v>145</v>
      </c>
      <c r="E35" s="8" t="s">
        <v>19</v>
      </c>
      <c r="F35" s="8" t="s">
        <v>83</v>
      </c>
      <c r="G35" s="8" t="s">
        <v>95</v>
      </c>
      <c r="H35" s="10" t="s">
        <v>114</v>
      </c>
      <c r="I35" s="9" t="s">
        <v>127</v>
      </c>
      <c r="J35" s="9" t="s">
        <v>17</v>
      </c>
      <c r="K35" s="12">
        <v>50</v>
      </c>
      <c r="L35" s="11">
        <v>45000</v>
      </c>
      <c r="M35" s="11">
        <f>+L35*K35/1000</f>
        <v>2250</v>
      </c>
    </row>
    <row r="36" spans="2:13" ht="45" x14ac:dyDescent="0.25">
      <c r="B36" s="20">
        <v>28</v>
      </c>
      <c r="C36" s="8" t="s">
        <v>23</v>
      </c>
      <c r="D36" s="8" t="s">
        <v>20</v>
      </c>
      <c r="E36" s="8" t="s">
        <v>19</v>
      </c>
      <c r="F36" s="8" t="s">
        <v>83</v>
      </c>
      <c r="G36" s="8" t="s">
        <v>96</v>
      </c>
      <c r="H36" s="10" t="s">
        <v>117</v>
      </c>
      <c r="I36" s="9" t="s">
        <v>130</v>
      </c>
      <c r="J36" s="9" t="s">
        <v>17</v>
      </c>
      <c r="K36" s="12">
        <v>1</v>
      </c>
      <c r="L36" s="11">
        <v>1595000</v>
      </c>
      <c r="M36" s="11">
        <f t="shared" ref="M36:M52" si="7">+L36*K36/1000</f>
        <v>1595</v>
      </c>
    </row>
    <row r="37" spans="2:13" ht="45" x14ac:dyDescent="0.25">
      <c r="B37" s="20">
        <v>29</v>
      </c>
      <c r="C37" s="8" t="s">
        <v>23</v>
      </c>
      <c r="D37" s="8" t="s">
        <v>147</v>
      </c>
      <c r="E37" s="8" t="s">
        <v>19</v>
      </c>
      <c r="F37" s="8" t="s">
        <v>83</v>
      </c>
      <c r="G37" s="8" t="s">
        <v>97</v>
      </c>
      <c r="H37" s="10" t="s">
        <v>116</v>
      </c>
      <c r="I37" s="9" t="s">
        <v>129</v>
      </c>
      <c r="J37" s="9" t="s">
        <v>18</v>
      </c>
      <c r="K37" s="12">
        <v>1</v>
      </c>
      <c r="L37" s="11">
        <v>588000</v>
      </c>
      <c r="M37" s="11">
        <f t="shared" si="7"/>
        <v>588</v>
      </c>
    </row>
    <row r="38" spans="2:13" ht="47.25" x14ac:dyDescent="0.25">
      <c r="B38" s="20">
        <v>30</v>
      </c>
      <c r="C38" s="8" t="s">
        <v>23</v>
      </c>
      <c r="D38" s="8" t="s">
        <v>148</v>
      </c>
      <c r="E38" s="8" t="s">
        <v>19</v>
      </c>
      <c r="F38" s="8" t="s">
        <v>83</v>
      </c>
      <c r="G38" s="8" t="s">
        <v>98</v>
      </c>
      <c r="H38" s="10" t="s">
        <v>118</v>
      </c>
      <c r="I38" s="9" t="s">
        <v>131</v>
      </c>
      <c r="J38" s="9" t="s">
        <v>17</v>
      </c>
      <c r="K38" s="12">
        <v>55</v>
      </c>
      <c r="L38" s="11">
        <v>199999</v>
      </c>
      <c r="M38" s="11">
        <f t="shared" si="7"/>
        <v>10999.945</v>
      </c>
    </row>
    <row r="39" spans="2:13" ht="63" x14ac:dyDescent="0.25">
      <c r="B39" s="20">
        <v>31</v>
      </c>
      <c r="C39" s="8" t="s">
        <v>23</v>
      </c>
      <c r="D39" s="8" t="s">
        <v>141</v>
      </c>
      <c r="E39" s="8" t="s">
        <v>19</v>
      </c>
      <c r="F39" s="19" t="s">
        <v>140</v>
      </c>
      <c r="G39" s="8" t="s">
        <v>99</v>
      </c>
      <c r="H39" s="10" t="s">
        <v>119</v>
      </c>
      <c r="I39" s="9" t="s">
        <v>132</v>
      </c>
      <c r="J39" s="9" t="s">
        <v>18</v>
      </c>
      <c r="K39" s="12">
        <v>1</v>
      </c>
      <c r="L39" s="11">
        <v>350000000</v>
      </c>
      <c r="M39" s="11">
        <f t="shared" si="7"/>
        <v>350000</v>
      </c>
    </row>
    <row r="40" spans="2:13" ht="47.25" x14ac:dyDescent="0.25">
      <c r="B40" s="20">
        <v>32</v>
      </c>
      <c r="C40" s="8" t="s">
        <v>23</v>
      </c>
      <c r="D40" s="8" t="s">
        <v>150</v>
      </c>
      <c r="E40" s="8" t="s">
        <v>19</v>
      </c>
      <c r="F40" s="8" t="s">
        <v>83</v>
      </c>
      <c r="G40" s="8" t="s">
        <v>100</v>
      </c>
      <c r="H40" s="10" t="s">
        <v>114</v>
      </c>
      <c r="I40" s="9" t="s">
        <v>127</v>
      </c>
      <c r="J40" s="9" t="s">
        <v>17</v>
      </c>
      <c r="K40" s="12">
        <v>50</v>
      </c>
      <c r="L40" s="11">
        <v>115000</v>
      </c>
      <c r="M40" s="11">
        <f t="shared" si="7"/>
        <v>5750</v>
      </c>
    </row>
    <row r="41" spans="2:13" ht="45" x14ac:dyDescent="0.25">
      <c r="B41" s="20">
        <v>33</v>
      </c>
      <c r="C41" s="8" t="s">
        <v>23</v>
      </c>
      <c r="D41" s="8" t="s">
        <v>20</v>
      </c>
      <c r="E41" s="8" t="s">
        <v>19</v>
      </c>
      <c r="F41" s="8" t="s">
        <v>83</v>
      </c>
      <c r="G41" s="8" t="s">
        <v>101</v>
      </c>
      <c r="H41" s="10" t="s">
        <v>120</v>
      </c>
      <c r="I41" s="9" t="s">
        <v>133</v>
      </c>
      <c r="J41" s="9" t="s">
        <v>17</v>
      </c>
      <c r="K41" s="12">
        <v>1</v>
      </c>
      <c r="L41" s="11">
        <v>2587000</v>
      </c>
      <c r="M41" s="11">
        <f t="shared" si="7"/>
        <v>2587</v>
      </c>
    </row>
    <row r="42" spans="2:13" ht="45" x14ac:dyDescent="0.25">
      <c r="B42" s="20">
        <v>34</v>
      </c>
      <c r="C42" s="8" t="s">
        <v>23</v>
      </c>
      <c r="D42" s="8" t="s">
        <v>151</v>
      </c>
      <c r="E42" s="8" t="s">
        <v>19</v>
      </c>
      <c r="F42" s="8" t="s">
        <v>83</v>
      </c>
      <c r="G42" s="8" t="s">
        <v>102</v>
      </c>
      <c r="H42" s="10" t="s">
        <v>121</v>
      </c>
      <c r="I42" s="9" t="s">
        <v>134</v>
      </c>
      <c r="J42" s="9" t="s">
        <v>17</v>
      </c>
      <c r="K42" s="12">
        <v>1</v>
      </c>
      <c r="L42" s="11">
        <v>780000</v>
      </c>
      <c r="M42" s="11">
        <f t="shared" si="7"/>
        <v>780</v>
      </c>
    </row>
    <row r="43" spans="2:13" ht="47.25" x14ac:dyDescent="0.25">
      <c r="B43" s="20">
        <v>35</v>
      </c>
      <c r="C43" s="8" t="s">
        <v>23</v>
      </c>
      <c r="D43" s="8" t="s">
        <v>150</v>
      </c>
      <c r="E43" s="8" t="s">
        <v>19</v>
      </c>
      <c r="F43" s="8" t="s">
        <v>83</v>
      </c>
      <c r="G43" s="8" t="s">
        <v>103</v>
      </c>
      <c r="H43" s="10" t="s">
        <v>114</v>
      </c>
      <c r="I43" s="9" t="s">
        <v>127</v>
      </c>
      <c r="J43" s="9" t="s">
        <v>17</v>
      </c>
      <c r="K43" s="12">
        <v>9</v>
      </c>
      <c r="L43" s="11">
        <v>145000</v>
      </c>
      <c r="M43" s="11">
        <f t="shared" si="7"/>
        <v>1305</v>
      </c>
    </row>
    <row r="44" spans="2:13" ht="45" x14ac:dyDescent="0.25">
      <c r="B44" s="20">
        <v>36</v>
      </c>
      <c r="C44" s="8" t="s">
        <v>23</v>
      </c>
      <c r="D44" s="8" t="s">
        <v>150</v>
      </c>
      <c r="E44" s="8" t="s">
        <v>19</v>
      </c>
      <c r="F44" s="8" t="s">
        <v>83</v>
      </c>
      <c r="G44" s="8" t="s">
        <v>104</v>
      </c>
      <c r="H44" s="10" t="s">
        <v>122</v>
      </c>
      <c r="I44" s="9" t="s">
        <v>135</v>
      </c>
      <c r="J44" s="9" t="s">
        <v>17</v>
      </c>
      <c r="K44" s="12">
        <v>10</v>
      </c>
      <c r="L44" s="11">
        <v>1585000</v>
      </c>
      <c r="M44" s="11">
        <f t="shared" si="7"/>
        <v>15850</v>
      </c>
    </row>
    <row r="45" spans="2:13" ht="47.25" x14ac:dyDescent="0.25">
      <c r="B45" s="20">
        <v>37</v>
      </c>
      <c r="C45" s="8" t="s">
        <v>23</v>
      </c>
      <c r="D45" s="8" t="s">
        <v>152</v>
      </c>
      <c r="E45" s="8" t="s">
        <v>19</v>
      </c>
      <c r="F45" s="8" t="s">
        <v>83</v>
      </c>
      <c r="G45" s="8" t="s">
        <v>105</v>
      </c>
      <c r="H45" s="10" t="s">
        <v>123</v>
      </c>
      <c r="I45" s="9" t="s">
        <v>136</v>
      </c>
      <c r="J45" s="9" t="s">
        <v>17</v>
      </c>
      <c r="K45" s="12">
        <v>100</v>
      </c>
      <c r="L45" s="11">
        <v>134000</v>
      </c>
      <c r="M45" s="11">
        <f t="shared" si="7"/>
        <v>13400</v>
      </c>
    </row>
    <row r="46" spans="2:13" ht="45" x14ac:dyDescent="0.25">
      <c r="B46" s="20">
        <v>38</v>
      </c>
      <c r="C46" s="8" t="s">
        <v>23</v>
      </c>
      <c r="D46" s="26" t="s">
        <v>142</v>
      </c>
      <c r="E46" s="8" t="s">
        <v>19</v>
      </c>
      <c r="F46" s="8" t="s">
        <v>83</v>
      </c>
      <c r="G46" s="8" t="s">
        <v>106</v>
      </c>
      <c r="H46" s="10" t="s">
        <v>124</v>
      </c>
      <c r="I46" s="9" t="s">
        <v>137</v>
      </c>
      <c r="J46" s="9" t="s">
        <v>18</v>
      </c>
      <c r="K46" s="12">
        <v>8</v>
      </c>
      <c r="L46" s="11">
        <v>1924000</v>
      </c>
      <c r="M46" s="11">
        <f t="shared" si="7"/>
        <v>15392</v>
      </c>
    </row>
    <row r="47" spans="2:13" ht="47.25" x14ac:dyDescent="0.25">
      <c r="B47" s="20">
        <v>39</v>
      </c>
      <c r="C47" s="8" t="s">
        <v>23</v>
      </c>
      <c r="D47" s="8" t="s">
        <v>143</v>
      </c>
      <c r="E47" s="8" t="s">
        <v>19</v>
      </c>
      <c r="F47" s="8" t="s">
        <v>83</v>
      </c>
      <c r="G47" s="8" t="s">
        <v>107</v>
      </c>
      <c r="H47" s="10" t="s">
        <v>125</v>
      </c>
      <c r="I47" s="9" t="s">
        <v>138</v>
      </c>
      <c r="J47" s="9" t="s">
        <v>17</v>
      </c>
      <c r="K47" s="12">
        <v>3</v>
      </c>
      <c r="L47" s="11">
        <v>478625.28000000003</v>
      </c>
      <c r="M47" s="11">
        <f t="shared" si="7"/>
        <v>1435.8758400000002</v>
      </c>
    </row>
    <row r="48" spans="2:13" ht="47.25" x14ac:dyDescent="0.25">
      <c r="B48" s="20">
        <v>40</v>
      </c>
      <c r="C48" s="8" t="s">
        <v>23</v>
      </c>
      <c r="D48" s="8" t="s">
        <v>144</v>
      </c>
      <c r="E48" s="8" t="s">
        <v>19</v>
      </c>
      <c r="F48" s="8" t="s">
        <v>83</v>
      </c>
      <c r="G48" s="8" t="s">
        <v>108</v>
      </c>
      <c r="H48" s="10" t="s">
        <v>125</v>
      </c>
      <c r="I48" s="9" t="s">
        <v>138</v>
      </c>
      <c r="J48" s="9" t="s">
        <v>17</v>
      </c>
      <c r="K48" s="12">
        <v>20</v>
      </c>
      <c r="L48" s="11">
        <v>934773.28</v>
      </c>
      <c r="M48" s="11">
        <f t="shared" si="7"/>
        <v>18695.465600000003</v>
      </c>
    </row>
    <row r="49" spans="2:14" ht="45" x14ac:dyDescent="0.25">
      <c r="B49" s="20">
        <v>41</v>
      </c>
      <c r="C49" s="8" t="s">
        <v>23</v>
      </c>
      <c r="D49" s="25" t="s">
        <v>153</v>
      </c>
      <c r="E49" s="8" t="s">
        <v>19</v>
      </c>
      <c r="F49" s="8" t="s">
        <v>83</v>
      </c>
      <c r="G49" s="8" t="s">
        <v>109</v>
      </c>
      <c r="H49" s="10" t="s">
        <v>27</v>
      </c>
      <c r="I49" s="9" t="s">
        <v>78</v>
      </c>
      <c r="J49" s="9" t="s">
        <v>18</v>
      </c>
      <c r="K49" s="12">
        <v>1</v>
      </c>
      <c r="L49" s="11">
        <v>21000000</v>
      </c>
      <c r="M49" s="11">
        <f t="shared" si="7"/>
        <v>21000</v>
      </c>
    </row>
    <row r="50" spans="2:14" ht="45" x14ac:dyDescent="0.25">
      <c r="B50" s="20">
        <v>42</v>
      </c>
      <c r="C50" s="8" t="s">
        <v>23</v>
      </c>
      <c r="D50" s="8" t="s">
        <v>154</v>
      </c>
      <c r="E50" s="8" t="s">
        <v>19</v>
      </c>
      <c r="F50" s="8" t="s">
        <v>83</v>
      </c>
      <c r="G50" s="8" t="s">
        <v>110</v>
      </c>
      <c r="H50" s="10" t="s">
        <v>124</v>
      </c>
      <c r="I50" s="9" t="s">
        <v>137</v>
      </c>
      <c r="J50" s="9" t="s">
        <v>17</v>
      </c>
      <c r="K50" s="12">
        <v>1</v>
      </c>
      <c r="L50" s="11">
        <v>3450000</v>
      </c>
      <c r="M50" s="11">
        <f t="shared" si="7"/>
        <v>3450</v>
      </c>
    </row>
    <row r="51" spans="2:14" ht="45" x14ac:dyDescent="0.25">
      <c r="B51" s="20">
        <v>43</v>
      </c>
      <c r="C51" s="8" t="s">
        <v>23</v>
      </c>
      <c r="D51" s="8" t="s">
        <v>155</v>
      </c>
      <c r="E51" s="8" t="s">
        <v>19</v>
      </c>
      <c r="F51" s="8" t="s">
        <v>83</v>
      </c>
      <c r="G51" s="8" t="s">
        <v>111</v>
      </c>
      <c r="H51" s="10" t="s">
        <v>126</v>
      </c>
      <c r="I51" s="9" t="s">
        <v>139</v>
      </c>
      <c r="J51" s="9" t="s">
        <v>17</v>
      </c>
      <c r="K51" s="12">
        <v>3</v>
      </c>
      <c r="L51" s="11">
        <v>1200000</v>
      </c>
      <c r="M51" s="11">
        <f t="shared" si="7"/>
        <v>3600</v>
      </c>
    </row>
    <row r="52" spans="2:14" ht="45" x14ac:dyDescent="0.25">
      <c r="B52" s="20">
        <v>44</v>
      </c>
      <c r="C52" s="8" t="s">
        <v>23</v>
      </c>
      <c r="D52" s="8" t="s">
        <v>156</v>
      </c>
      <c r="E52" s="8" t="s">
        <v>19</v>
      </c>
      <c r="F52" s="8" t="s">
        <v>83</v>
      </c>
      <c r="G52" s="8" t="s">
        <v>112</v>
      </c>
      <c r="H52" s="10" t="s">
        <v>124</v>
      </c>
      <c r="I52" s="9" t="s">
        <v>137</v>
      </c>
      <c r="J52" s="9" t="s">
        <v>18</v>
      </c>
      <c r="K52" s="12">
        <v>1</v>
      </c>
      <c r="L52" s="11">
        <v>18488000</v>
      </c>
      <c r="M52" s="11">
        <f t="shared" si="7"/>
        <v>18488</v>
      </c>
    </row>
    <row r="53" spans="2:14" ht="15.75" x14ac:dyDescent="0.25">
      <c r="B53" s="20"/>
      <c r="C53" s="8"/>
      <c r="D53" s="8"/>
      <c r="E53" s="8"/>
      <c r="F53" s="19"/>
      <c r="G53" s="8"/>
      <c r="H53" s="10"/>
      <c r="I53" s="9"/>
      <c r="J53" s="9"/>
      <c r="K53" s="24"/>
      <c r="L53" s="24"/>
      <c r="M53" s="24">
        <f>SUM(M29:M52)</f>
        <v>802547.61644000001</v>
      </c>
    </row>
    <row r="54" spans="2:14" ht="25.5" customHeight="1" x14ac:dyDescent="0.25">
      <c r="B54" s="27" t="s">
        <v>21</v>
      </c>
      <c r="C54" s="28"/>
      <c r="D54" s="28"/>
      <c r="E54" s="28"/>
      <c r="F54" s="28"/>
      <c r="G54" s="28"/>
      <c r="H54" s="28"/>
      <c r="I54" s="28"/>
      <c r="J54" s="29"/>
      <c r="K54" s="13"/>
      <c r="L54" s="13"/>
      <c r="M54" s="13">
        <f>+M28+M53</f>
        <v>1386980.44044</v>
      </c>
    </row>
    <row r="55" spans="2:14" s="14" customFormat="1" x14ac:dyDescent="0.25">
      <c r="C55" s="5"/>
      <c r="D55" s="5"/>
      <c r="E55" s="15"/>
      <c r="F55" s="15"/>
      <c r="G55" s="5"/>
      <c r="H55" s="5"/>
      <c r="I55" s="5"/>
      <c r="J55" s="5"/>
      <c r="K55" s="16"/>
      <c r="L55" s="16"/>
      <c r="M55" s="16"/>
    </row>
    <row r="56" spans="2:14" s="14" customFormat="1" ht="30.75" customHeight="1" x14ac:dyDescent="0.25">
      <c r="B56" s="30" t="s">
        <v>22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2:14" x14ac:dyDescent="0.25">
      <c r="K57" s="16">
        <f>SUBTOTAL(9,K55)</f>
        <v>0</v>
      </c>
      <c r="L57" s="16"/>
      <c r="M57" s="16"/>
    </row>
    <row r="58" spans="2:14" x14ac:dyDescent="0.25">
      <c r="K58" s="17"/>
      <c r="L58" s="17"/>
      <c r="M58" s="17"/>
    </row>
    <row r="59" spans="2:14" x14ac:dyDescent="0.25">
      <c r="L59" s="18"/>
    </row>
    <row r="60" spans="2:14" x14ac:dyDescent="0.25">
      <c r="J60" s="18"/>
      <c r="L60" s="18"/>
    </row>
    <row r="61" spans="2:14" x14ac:dyDescent="0.25">
      <c r="J61" s="5" t="s">
        <v>32</v>
      </c>
      <c r="K61" s="17">
        <v>20</v>
      </c>
      <c r="L61" s="18"/>
      <c r="M61" s="17">
        <f>+M28</f>
        <v>584432.82399999991</v>
      </c>
    </row>
    <row r="62" spans="2:14" x14ac:dyDescent="0.25">
      <c r="J62" s="18" t="s">
        <v>33</v>
      </c>
      <c r="K62" s="17">
        <v>22</v>
      </c>
      <c r="L62" s="18"/>
      <c r="M62" s="17">
        <f>+M53</f>
        <v>802547.61644000001</v>
      </c>
    </row>
    <row r="63" spans="2:14" x14ac:dyDescent="0.25">
      <c r="I63" s="5" t="s">
        <v>34</v>
      </c>
      <c r="J63" s="5" t="s">
        <v>32</v>
      </c>
      <c r="K63" s="17">
        <v>19</v>
      </c>
      <c r="L63" s="18"/>
      <c r="M63" s="17">
        <f>+M8+M9+M10+M11+M12+M13+M14+M15+M16+M17+M18+M19+M20+M21+M22+M23+M24+M25+M26</f>
        <v>573176.82399999991</v>
      </c>
      <c r="N63" s="17"/>
    </row>
    <row r="64" spans="2:14" x14ac:dyDescent="0.25">
      <c r="J64" s="18" t="s">
        <v>33</v>
      </c>
      <c r="K64" s="17">
        <v>8</v>
      </c>
      <c r="L64" s="17"/>
      <c r="M64" s="17">
        <f>+M37+M46+M47+M48+M49+M50+M51+M52</f>
        <v>82649.341440000004</v>
      </c>
    </row>
    <row r="65" spans="10:14" x14ac:dyDescent="0.25">
      <c r="J65" s="5" t="s">
        <v>32</v>
      </c>
      <c r="K65" s="17">
        <f>+K61-K63</f>
        <v>1</v>
      </c>
      <c r="M65" s="17">
        <f>+M61-M63</f>
        <v>11256</v>
      </c>
    </row>
    <row r="66" spans="10:14" x14ac:dyDescent="0.25">
      <c r="J66" s="18" t="s">
        <v>33</v>
      </c>
      <c r="K66" s="17">
        <f>+K62-K64</f>
        <v>14</v>
      </c>
      <c r="L66" s="17"/>
      <c r="M66" s="17">
        <f>+M62-M64</f>
        <v>719898.27500000002</v>
      </c>
      <c r="N66" s="17"/>
    </row>
  </sheetData>
  <mergeCells count="14">
    <mergeCell ref="B54:J54"/>
    <mergeCell ref="B56:M56"/>
    <mergeCell ref="K6:K7"/>
    <mergeCell ref="L6:L7"/>
    <mergeCell ref="B3:M3"/>
    <mergeCell ref="B4:M4"/>
    <mergeCell ref="B6:B7"/>
    <mergeCell ref="C6:C7"/>
    <mergeCell ref="D6:D7"/>
    <mergeCell ref="E6:E7"/>
    <mergeCell ref="F6:F7"/>
    <mergeCell ref="G6:G7"/>
    <mergeCell ref="H6:I6"/>
    <mergeCell ref="J6:J7"/>
  </mergeCells>
  <pageMargins left="0.11811023622047245" right="0.31496062992125984" top="0.35433070866141736" bottom="0.35433070866141736" header="0.31496062992125984" footer="0.31496062992125984"/>
  <pageSetup paperSize="9" scale="56" orientation="landscape" r:id="rId1"/>
  <rowBreaks count="1" manualBreakCount="1">
    <brk id="3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 илова-ТМЗ 1-чорак</vt:lpstr>
      <vt:lpstr>'5 илова-ТМЗ 1-чорак'!Заголовки_для_печати</vt:lpstr>
      <vt:lpstr>'5 илова-ТМЗ 1-чорак'!Область_печати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Suyunov Fozil</dc:creator>
  <cp:lastModifiedBy>Suyunov Fozil</cp:lastModifiedBy>
  <dcterms:created xsi:type="dcterms:W3CDTF">2022-12-30T13:56:06Z</dcterms:created>
  <dcterms:modified xsi:type="dcterms:W3CDTF">2025-04-01T13:25:49Z</dcterms:modified>
</cp:coreProperties>
</file>