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ЗИЛ 2021\БЮДЖЕТ ОЧИҚЛИГИ 6247\2023\2023 2-чорак\"/>
    </mc:Choice>
  </mc:AlternateContent>
  <bookViews>
    <workbookView xWindow="0" yWindow="0" windowWidth="28800" windowHeight="12585" activeTab="6"/>
  </bookViews>
  <sheets>
    <sheet name="3 илова" sheetId="1" r:id="rId1"/>
    <sheet name="4 илова" sheetId="2" r:id="rId2"/>
    <sheet name="5 илова-ТМЗ 1-чорак" sheetId="3" r:id="rId3"/>
    <sheet name="5 илова-ТМЗ 2-чорак" sheetId="4" r:id="rId4"/>
    <sheet name="6 илова" sheetId="5" r:id="rId5"/>
    <sheet name="8-илова " sheetId="6" r:id="rId6"/>
    <sheet name="14 илова" sheetId="7" r:id="rId7"/>
  </sheets>
  <definedNames>
    <definedName name="_xlnm._FilterDatabase" localSheetId="1" hidden="1">'4 илова'!$A$7:$N$17</definedName>
    <definedName name="_xlnm._FilterDatabase" localSheetId="2" hidden="1">'5 илова-ТМЗ 1-чорак'!$A$7:$O$59</definedName>
    <definedName name="_xlnm._FilterDatabase" localSheetId="3" hidden="1">'5 илова-ТМЗ 2-чорак'!$A$7:$O$47</definedName>
    <definedName name="_xlnm.Print_Titles" localSheetId="1">'4 илова'!$6:$7</definedName>
    <definedName name="_xlnm.Print_Titles" localSheetId="2">'5 илова-ТМЗ 1-чорак'!$6:$7</definedName>
    <definedName name="_xlnm.Print_Titles" localSheetId="3">'5 илова-ТМЗ 2-чорак'!$6:$7</definedName>
    <definedName name="_xlnm.Print_Area" localSheetId="6">'14 илова'!$A$1:$M$21</definedName>
    <definedName name="_xlnm.Print_Area" localSheetId="0">'3 илова'!$A$1:$H$31</definedName>
    <definedName name="_xlnm.Print_Area" localSheetId="1">'4 илова'!$A$1:$M$19</definedName>
    <definedName name="_xlnm.Print_Area" localSheetId="2">'5 илова-ТМЗ 1-чорак'!$A$1:$M$61</definedName>
    <definedName name="_xlnm.Print_Area" localSheetId="3">'5 илова-ТМЗ 2-чорак'!$A$1:$M$49</definedName>
    <definedName name="_xlnm.Print_Area" localSheetId="4">'6 илова'!$A$1:$J$14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4" l="1"/>
  <c r="K57" i="4"/>
  <c r="K50" i="4"/>
  <c r="L47" i="4"/>
  <c r="K47" i="4"/>
  <c r="L46" i="4"/>
  <c r="K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46" i="4" s="1"/>
  <c r="M54" i="4" s="1"/>
  <c r="L19" i="4"/>
  <c r="K19" i="4"/>
  <c r="M18" i="4"/>
  <c r="M17" i="4"/>
  <c r="M16" i="4"/>
  <c r="M15" i="4"/>
  <c r="M14" i="4"/>
  <c r="M13" i="4"/>
  <c r="M12" i="4"/>
  <c r="M11" i="4"/>
  <c r="M10" i="4"/>
  <c r="M9" i="4"/>
  <c r="M55" i="4" s="1"/>
  <c r="M8" i="4"/>
  <c r="M19" i="4" s="1"/>
  <c r="K71" i="3"/>
  <c r="K70" i="3"/>
  <c r="K62" i="3"/>
  <c r="K59" i="3"/>
  <c r="L58" i="3"/>
  <c r="K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58" i="3" s="1"/>
  <c r="L40" i="3"/>
  <c r="L59" i="3" s="1"/>
  <c r="K40" i="3"/>
  <c r="M39" i="3"/>
  <c r="M40" i="3" s="1"/>
  <c r="M38" i="3"/>
  <c r="M69" i="3" s="1"/>
  <c r="L37" i="3"/>
  <c r="K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68" i="3" s="1"/>
  <c r="M14" i="3"/>
  <c r="M13" i="3"/>
  <c r="M12" i="3"/>
  <c r="M11" i="3"/>
  <c r="M10" i="3"/>
  <c r="M9" i="3"/>
  <c r="M8" i="3"/>
  <c r="M37" i="3" s="1"/>
  <c r="M47" i="4" l="1"/>
  <c r="M53" i="4"/>
  <c r="M57" i="4" s="1"/>
  <c r="M56" i="4"/>
  <c r="M58" i="4" s="1"/>
  <c r="M66" i="3"/>
  <c r="M70" i="3" s="1"/>
  <c r="M59" i="3"/>
  <c r="M67" i="3"/>
  <c r="M71" i="3" s="1"/>
  <c r="M17" i="2" l="1"/>
  <c r="L17" i="2"/>
  <c r="K17" i="2"/>
  <c r="M16" i="2"/>
  <c r="M15" i="2"/>
  <c r="M14" i="2"/>
  <c r="M13" i="2"/>
  <c r="M12" i="2"/>
  <c r="M11" i="2"/>
  <c r="M10" i="2"/>
</calcChain>
</file>

<file path=xl/sharedStrings.xml><?xml version="1.0" encoding="utf-8"?>
<sst xmlns="http://schemas.openxmlformats.org/spreadsheetml/2006/main" count="882" uniqueCount="347">
  <si>
    <t>3-илова</t>
  </si>
  <si>
    <t>МАЪЛУМОТ</t>
  </si>
  <si>
    <t>(минг.сўм)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</si>
  <si>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</si>
  <si>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</si>
  <si>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</si>
  <si>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</si>
  <si>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</si>
  <si>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</si>
  <si>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</si>
  <si>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1.</t>
  </si>
  <si>
    <t>1-чорак</t>
  </si>
  <si>
    <t>асосий воситалар харид қилиш</t>
  </si>
  <si>
    <t>Бюджетдан ташқари жамғарма маблағлари</t>
  </si>
  <si>
    <t>кам баҳоли ва тез эскирувчи буюмлар харид қилиш</t>
  </si>
  <si>
    <t>Ўзбекистон Республикасининг Давлат бюджети</t>
  </si>
  <si>
    <t>қурилиш, реконструкция қилиш ва таъмирлаш</t>
  </si>
  <si>
    <t>сақлаш харажатлари билан боғлиқ харидлар</t>
  </si>
  <si>
    <t>2.</t>
  </si>
  <si>
    <t>2-чорак</t>
  </si>
  <si>
    <t>3.</t>
  </si>
  <si>
    <t>3-чорак</t>
  </si>
  <si>
    <t>4.</t>
  </si>
  <si>
    <t>4-чорак</t>
  </si>
  <si>
    <t>2023 йил 2 чоракда Ўзбекистон Республикаси Адлия вазирлиги ҳузуридаги "Ўзархив" агентлиги томонидан ўтказилган танловлар (тендерлар) ва амалга оширилган давлат харидлари тўғрисидаги</t>
  </si>
  <si>
    <t>4-илова</t>
  </si>
  <si>
    <t>2023 йил 2-чоракда Ўзбекистон Республикаси Адлия вазирлиги ҳузуридаги "Ўзархив" агентлиги томонидан асосий воситалар харид қилиш учун ўтказилган танловлар (тендерлар) ва амалга оширилган давлат харидлари тўғрисидаги</t>
  </si>
  <si>
    <t>Маълумотлар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</si>
  <si>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</si>
  <si>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</si>
  <si>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</si>
  <si>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</si>
  <si>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</si>
  <si>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</si>
  <si>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</si>
  <si>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</si>
  <si>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</si>
  <si>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Пудратчи номи</t>
  </si>
  <si>
    <t>Корхона СТИРи</t>
  </si>
  <si>
    <t>(минг сўм)</t>
  </si>
  <si>
    <t>ЖАМИ: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</si>
  <si>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</si>
  <si>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5-илова</t>
  </si>
  <si>
    <t>2023 йил 1-чоракда Ўзбекистон Республикаси  Адлия вазирлиги ҳузуридаги "Ўзархив" агентлиги томонидан  кам баҳоли ва тез эскирувчи буюмлар харид қилиш учун ўтказилган танловлар (тендерлар) ва амалга оширилган давлат харидлари тўғрисидаги</t>
  </si>
  <si>
    <t>Бумага для офисной техники белая</t>
  </si>
  <si>
    <t>xarid.uzex.uz/shop/ products-list/national</t>
  </si>
  <si>
    <t>231110081220150/1003245</t>
  </si>
  <si>
    <t>DESKFORM MCHJ</t>
  </si>
  <si>
    <t>пачка</t>
  </si>
  <si>
    <t>Услуга по изготовлению печатей и штампов</t>
  </si>
  <si>
    <t>231110081265672/1042308</t>
  </si>
  <si>
    <t>REAL PRINT MCHJ</t>
  </si>
  <si>
    <t>усл. ед</t>
  </si>
  <si>
    <t>231110081265681/1042316</t>
  </si>
  <si>
    <t>Шины пневматические для легкового автомобиля</t>
  </si>
  <si>
    <t>231110081291868/1065940</t>
  </si>
  <si>
    <t>SAMO-BEST TRADE MCHJ</t>
  </si>
  <si>
    <t>шт</t>
  </si>
  <si>
    <t>231110081327335/1101112</t>
  </si>
  <si>
    <t>231110081327353/1101125</t>
  </si>
  <si>
    <t>Фоторамка</t>
  </si>
  <si>
    <t>231110081346820/1119009</t>
  </si>
  <si>
    <t>YANGIYER BREND MCHJ</t>
  </si>
  <si>
    <t>Услуга по обслуживанию и ремонту транспортных средств</t>
  </si>
  <si>
    <t>ПП-3953 25-пункт</t>
  </si>
  <si>
    <t>231100451507401/431</t>
  </si>
  <si>
    <t>ИП  Талипов  Мирлазиз Миразизович</t>
  </si>
  <si>
    <t xml:space="preserve"> 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</si>
  <si>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Договор у единого поставшика</t>
  </si>
  <si>
    <t>231100101459357/104-TZ</t>
  </si>
  <si>
    <t xml:space="preserve">"Киберхавфсизлик маркази" ДУК </t>
  </si>
  <si>
    <t>Услуга по сервисному обслуживанию компьютерного и офисного оборудования</t>
  </si>
  <si>
    <t>231110081348614/1120505</t>
  </si>
  <si>
    <t xml:space="preserve"> OOO "INTEGRIS"</t>
  </si>
  <si>
    <t xml:space="preserve"> Услуга по размещению в информационно-коммуникационной сети Интернет (услуги веб-хостинга)</t>
  </si>
  <si>
    <t>ПП-3953 4-пункт</t>
  </si>
  <si>
    <t xml:space="preserve"> "O`ZBEKTELEKOM" АЖ</t>
  </si>
  <si>
    <t xml:space="preserve"> Услуга по проектированию и разработке информационных технологий для прикладных задач и тестированию программного обеспечения</t>
  </si>
  <si>
    <t>231100101448901/13/21-C/1</t>
  </si>
  <si>
    <t>"DAVLAT AXBOROT TIZIMLARINI YARATISH VA QOLLAB QUVATLASH BOYICHA YAGONA INTEGR-"</t>
  </si>
  <si>
    <t>Услуга по технической поддержке информационных технологий</t>
  </si>
  <si>
    <t>231100101439207/122-GH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</si>
  <si>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</t>
  </si>
  <si>
    <t>231100101413158/91-TZ</t>
  </si>
  <si>
    <t>Услуга телефонной связи</t>
  </si>
  <si>
    <t>231100241365553/65-У-8</t>
  </si>
  <si>
    <t>Республика махсус алока богламаси ДУК</t>
  </si>
  <si>
    <t xml:space="preserve"> Услуга по установке программного обеспечения </t>
  </si>
  <si>
    <t xml:space="preserve"> "IT WORKS" MCHJ</t>
  </si>
  <si>
    <t>Услуги по доступу к информационно-коммуникационной сети Интернет</t>
  </si>
  <si>
    <t xml:space="preserve">231100241342843/371-N1051-web </t>
  </si>
  <si>
    <t xml:space="preserve"> Услуги по предоставлению канала доступа к виртуальным частным cетям (VPN)</t>
  </si>
  <si>
    <t>231100241318114/CPIO-2216</t>
  </si>
  <si>
    <t>Услуги телефонной связи</t>
  </si>
  <si>
    <t>231100241318112/002171</t>
  </si>
  <si>
    <t>231100241306453/64-23/РР</t>
  </si>
  <si>
    <t xml:space="preserve"> Услуга по подключению к интернету</t>
  </si>
  <si>
    <t>231100101287926/ON-130/2023</t>
  </si>
  <si>
    <t>ONE-NET</t>
  </si>
  <si>
    <t xml:space="preserve"> Услуги по заправке и восстановление картриджей</t>
  </si>
  <si>
    <t>231110081216893/999834</t>
  </si>
  <si>
    <t>OOO  MAIN</t>
  </si>
  <si>
    <t>Услуги средств массовой информации</t>
  </si>
  <si>
    <t>ПП-3953 12-пункт</t>
  </si>
  <si>
    <t>231100321241581/1</t>
  </si>
  <si>
    <t>Национальный пресс-центр Узбекистана</t>
  </si>
  <si>
    <t xml:space="preserve"> Ежемесячная абонентская плата за использование Единой межведомственной электронной системы исполнительской дисциплины ?Ijro.gov.uz?</t>
  </si>
  <si>
    <t xml:space="preserve">231100101240053/681-2023/IJRO </t>
  </si>
  <si>
    <t>"UNICON-SOFT" МЧЖ</t>
  </si>
  <si>
    <t>231110081268525/1045142</t>
  </si>
  <si>
    <t>комплект</t>
  </si>
  <si>
    <t xml:space="preserve"> Услуга по комиссионному сбору для участников электронных торгов</t>
  </si>
  <si>
    <t>Юридическое обязательство</t>
  </si>
  <si>
    <t>АО "Уз РТСБ"</t>
  </si>
  <si>
    <t>231110081256162/1033763</t>
  </si>
  <si>
    <t>ООО BOTIRBEKOV NURPO'LAT BIZNES</t>
  </si>
  <si>
    <t>Услуги государственной фельдъегерской связи</t>
  </si>
  <si>
    <t>231100241271468/112</t>
  </si>
  <si>
    <t>Бензин автомобильный</t>
  </si>
  <si>
    <t>ПП-3953 22-пункт</t>
  </si>
  <si>
    <t>231100421207934/22-23</t>
  </si>
  <si>
    <t>"UNG PETRO" МЧЖ</t>
  </si>
  <si>
    <t xml:space="preserve"> Вода питьевая упакованная</t>
  </si>
  <si>
    <t>xarid.uzex.uz/shop/ products-list/eshop</t>
  </si>
  <si>
    <t>231110081348445/1128011</t>
  </si>
  <si>
    <t>СП ООО Fruit Juice</t>
  </si>
  <si>
    <t xml:space="preserve"> Услуги по страхованию гражданской ответственности владельцев автотранспортных средств</t>
  </si>
  <si>
    <t>ПП-3953 17-пункт</t>
  </si>
  <si>
    <t>231100371347220/2600/382</t>
  </si>
  <si>
    <t>АКЦИОНЕРНОЕ ОБЩЕСТВО KAPITAL SUG`URTA</t>
  </si>
  <si>
    <t xml:space="preserve"> Настенное панно</t>
  </si>
  <si>
    <t>231110081256260/1033870</t>
  </si>
  <si>
    <t>DJURABAYEV XIKMATILLA SUNNATILLAYEVICH</t>
  </si>
  <si>
    <t>Телевизор</t>
  </si>
  <si>
    <t>231110081304069/1079982</t>
  </si>
  <si>
    <t>ЧП ART ONLY TRADE</t>
  </si>
  <si>
    <t>Печь
микроволновая</t>
  </si>
  <si>
    <t>231110081306325/1082093</t>
  </si>
  <si>
    <t>Пылесос
бытовой</t>
  </si>
  <si>
    <t>231110081306513/1082199</t>
  </si>
  <si>
    <t>RAYYON OLIY SAVDO XK</t>
  </si>
  <si>
    <t>Кулер для
питьевой воды</t>
  </si>
  <si>
    <t>231110081306628/1082270</t>
  </si>
  <si>
    <t>XAMIDILLA MEGA BUSINESS</t>
  </si>
  <si>
    <t>Мясорубка
электрическая</t>
  </si>
  <si>
    <t>231110081306734/1082389</t>
  </si>
  <si>
    <t>CHUST SHARQ TREDI MCHJ</t>
  </si>
  <si>
    <t>Часы умные</t>
  </si>
  <si>
    <t>231110081331224/1104404</t>
  </si>
  <si>
    <t>SM ZOLOTOY STROY MCHJ</t>
  </si>
  <si>
    <t>Термос</t>
  </si>
  <si>
    <t>231110081331987/1105077</t>
  </si>
  <si>
    <t>MEXRINISSO BOZOROVA MCHJ</t>
  </si>
  <si>
    <t>231110081334437/1107610</t>
  </si>
  <si>
    <t>Клавиатура</t>
  </si>
  <si>
    <t>231110081344608/1115345</t>
  </si>
  <si>
    <t>ООО BAOYU PLUS</t>
  </si>
  <si>
    <t xml:space="preserve"> Услуга зон отдыха</t>
  </si>
  <si>
    <t>ПП-3953 3-пункт</t>
  </si>
  <si>
    <t>231100231416534/09-23</t>
  </si>
  <si>
    <t>SHAFRAN TOG` KURORT KOMPLEKSI MAS`ULIYATI CHEKLANGAN JAMIYAT</t>
  </si>
  <si>
    <t>Услуга по проведению сертификации продукции, услуг и организаций</t>
  </si>
  <si>
    <t>231110081301774/1081305</t>
  </si>
  <si>
    <t>OOO CERT INTERNATIONAL</t>
  </si>
  <si>
    <t>231110081297504/1076319</t>
  </si>
  <si>
    <t xml:space="preserve"> Услуги по доступу к информационно-коммуникационной сети Интернет</t>
  </si>
  <si>
    <t>ONE-NET МЧЖ</t>
  </si>
  <si>
    <t xml:space="preserve"> Услуга по перевозке пассажиров автобусом по заказам</t>
  </si>
  <si>
    <t>231110081339181/1112685</t>
  </si>
  <si>
    <t>ООО ISLOMBEK EMPIRE</t>
  </si>
  <si>
    <t>231110081306772/1082522</t>
  </si>
  <si>
    <t>Qirqovul Biznes</t>
  </si>
  <si>
    <t>Вода питьевая упакованная</t>
  </si>
  <si>
    <t>231110081292300/1066287</t>
  </si>
  <si>
    <t>ZTT MEGA BIZNES МЧЖ</t>
  </si>
  <si>
    <t>бюджет</t>
  </si>
  <si>
    <t>бюджетдан ташқари</t>
  </si>
  <si>
    <t>шу жумладан сақлаш</t>
  </si>
  <si>
    <t>2023 йил 2-чоракда Ўзбекистон Республикаси  Адлия вазирлиги ҳузуридаги "Ўзархив" агентлиги томонидан  кам баҳоли ва тез эскирувчи буюмлар харид қилиш учун ўтказилган танловлар (тендерлар) ва амалга оширилган давлат харидлари тўғрисидаги</t>
  </si>
  <si>
    <t xml:space="preserve">Услуга по организации профессионального обучения юридических кадров </t>
  </si>
  <si>
    <t>231110081419060/1188313</t>
  </si>
  <si>
    <t>НОУ YURIST VA KADR</t>
  </si>
  <si>
    <t>Единый поставщик</t>
  </si>
  <si>
    <t>231100101529502/17164-2023/IJRO</t>
  </si>
  <si>
    <t xml:space="preserve"> Шины пневматические для легкового автомобиля</t>
  </si>
  <si>
    <t>231110081424816/1042316</t>
  </si>
  <si>
    <t>OQAR OTA HAMKOR</t>
  </si>
  <si>
    <t xml:space="preserve"> Карта флеш памяти</t>
  </si>
  <si>
    <t>231110081550279/1065940</t>
  </si>
  <si>
    <t xml:space="preserve"> shokhzod 0601</t>
  </si>
  <si>
    <t xml:space="preserve"> Жесткий диск</t>
  </si>
  <si>
    <t>231110081561059/1318469</t>
  </si>
  <si>
    <t>YATT XOLDAROVA ISTORAXON XAMDAMJON QIZI</t>
  </si>
  <si>
    <t xml:space="preserve"> Клавиатура</t>
  </si>
  <si>
    <t>231110081597938/1351719</t>
  </si>
  <si>
    <t>OOO SMART GOLD DELI</t>
  </si>
  <si>
    <t xml:space="preserve"> Фотобумага для офисной техники</t>
  </si>
  <si>
    <t>231110081638798/1387124</t>
  </si>
  <si>
    <t xml:space="preserve"> ООО KURROS</t>
  </si>
  <si>
    <t>пач</t>
  </si>
  <si>
    <t>Услуга по регистрации доменов</t>
  </si>
  <si>
    <t>231110081639259/1389319</t>
  </si>
  <si>
    <t>OOO TOMAS</t>
  </si>
  <si>
    <t>231100241778155/170102491530</t>
  </si>
  <si>
    <t>UNIVERSAL MOBILE SYSTEMS МЧЖ</t>
  </si>
  <si>
    <t>Услуга государственной фельдъегерской связи</t>
  </si>
  <si>
    <t>231100241271468/доп.сог №1 к дог 112</t>
  </si>
  <si>
    <t>231100421207934/Доп.сог № 1 к дог 22-23</t>
  </si>
  <si>
    <t>231110081419010/1199334</t>
  </si>
  <si>
    <t xml:space="preserve"> OOO CERT INTERNATIONAL</t>
  </si>
  <si>
    <t xml:space="preserve"> Книги печатные</t>
  </si>
  <si>
    <t>231110081453126/1216260</t>
  </si>
  <si>
    <t xml:space="preserve"> OOO "IMPRESS MEDIA"</t>
  </si>
  <si>
    <t>ЗРУ-684, 61-статья</t>
  </si>
  <si>
    <t xml:space="preserve">231100141614772/09/2023 </t>
  </si>
  <si>
    <t xml:space="preserve"> ООО "SAYYORA -NUR-TRAVELL"</t>
  </si>
  <si>
    <t xml:space="preserve"> Держатель печатных плат Мольберт</t>
  </si>
  <si>
    <t>231110081481608/1246652</t>
  </si>
  <si>
    <t>BAXTIYOR HAFIZAXON MCHJ</t>
  </si>
  <si>
    <t>309555039</t>
  </si>
  <si>
    <t>Штатив-рамка для предметных стекол</t>
  </si>
  <si>
    <t>231110081481594/1246696</t>
  </si>
  <si>
    <t>ЯТТ МУСУРМОНОВ АБДУРАУФ РАХМОНКУЛ Ў?ЛИ</t>
  </si>
  <si>
    <t>30710936430015</t>
  </si>
  <si>
    <t xml:space="preserve"> Услуга средств массовой информации</t>
  </si>
  <si>
    <t>Прямые договора- (ЗРУ-684, Ст-71, абз.-3, ПП-3953 пункт 12 согласно перечню приложения)</t>
  </si>
  <si>
    <t>231100321704477/34</t>
  </si>
  <si>
    <t xml:space="preserve"> Часы умные</t>
  </si>
  <si>
    <t>231110081563004/1320002</t>
  </si>
  <si>
    <t>YaTT Mamirov Bahodir O`tkir O`g`li</t>
  </si>
  <si>
    <t>Телевизор смарт 32</t>
  </si>
  <si>
    <t>231110081566198/1322684</t>
  </si>
  <si>
    <t>SAM ZARSHED MCHJ</t>
  </si>
  <si>
    <t>Телевизор смарт 43</t>
  </si>
  <si>
    <t>231110081567042/1323368</t>
  </si>
  <si>
    <t>308480316</t>
  </si>
  <si>
    <t>231110081567143/1323440</t>
  </si>
  <si>
    <t>ЧП PUBLIC MUSIC SHOP</t>
  </si>
  <si>
    <t>308042274</t>
  </si>
  <si>
    <t>Подарок корпоративный</t>
  </si>
  <si>
    <t>231110081579097/1334995</t>
  </si>
  <si>
    <t>OOO "MARVEL CREATIVE"</t>
  </si>
  <si>
    <t>303658547</t>
  </si>
  <si>
    <t xml:space="preserve"> Система охлаждения воздуха увлажнитель</t>
  </si>
  <si>
    <t>231110081581505/1337524</t>
  </si>
  <si>
    <t>40305934340054</t>
  </si>
  <si>
    <t>Мультиварка</t>
  </si>
  <si>
    <t>231110081589979/1344178</t>
  </si>
  <si>
    <t>OLIMPIAKOS LIDER</t>
  </si>
  <si>
    <t xml:space="preserve"> Кондиционер бытовой</t>
  </si>
  <si>
    <t>231110081597659/1351486</t>
  </si>
  <si>
    <t>"МАХ СОМРUTERS"МЧЖ</t>
  </si>
  <si>
    <t xml:space="preserve"> Аппарат электрический для приготовления шаурмы электрошашличница</t>
  </si>
  <si>
    <t>231110081597761/1351568</t>
  </si>
  <si>
    <t>IBRAGIMS-PARTNER MCHJ</t>
  </si>
  <si>
    <t>Ноутбук</t>
  </si>
  <si>
    <t>231110081597856/1351648</t>
  </si>
  <si>
    <t>RAKHIMOV TEXNOLOGY BUSINESS</t>
  </si>
  <si>
    <t xml:space="preserve"> Кубок наградной</t>
  </si>
  <si>
    <t>231110081607798/1360725</t>
  </si>
  <si>
    <t>SHOX FAYZ PRESENTS MAS`ULIYATI CHEKLANGAN JAMIYAT</t>
  </si>
  <si>
    <t xml:space="preserve"> Медаль</t>
  </si>
  <si>
    <t>231110081608777/1360994</t>
  </si>
  <si>
    <t>Флаги организаций и ведомств</t>
  </si>
  <si>
    <t>231110081613842/1365236</t>
  </si>
  <si>
    <t>231110081615317/1367250</t>
  </si>
  <si>
    <t>TOSHAVTOBUSTRANS UNITAR KORXONA</t>
  </si>
  <si>
    <t xml:space="preserve"> Служебное удостоверение</t>
  </si>
  <si>
    <t>231110081653963/1401293</t>
  </si>
  <si>
    <t>"AL-SAFI" МЧЖ</t>
  </si>
  <si>
    <t xml:space="preserve"> Гостиничные услуги</t>
  </si>
  <si>
    <t>Прямые договора- (ЗРУ-684, Ст-71, абз.-3, ПП-3953 пункт 3 согласно перечню приложения)</t>
  </si>
  <si>
    <t>231100231825930/029</t>
  </si>
  <si>
    <t>Уз.Рес. Адлия вазирли "КОНВЕНЦИОН МАРКАЗ" ДУК ДЕРЕКЦИЯСИ</t>
  </si>
  <si>
    <t xml:space="preserve"> Услуга по сопровождению транспортных средств</t>
  </si>
  <si>
    <t>231110081348445/029</t>
  </si>
  <si>
    <t>ГУБДД МВД РУз</t>
  </si>
  <si>
    <t>Услуга по возмещению финансовых расходов</t>
  </si>
  <si>
    <t>Национальная библиотека им.Навои</t>
  </si>
  <si>
    <t>Сканер</t>
  </si>
  <si>
    <t>231110081551768/1310467</t>
  </si>
  <si>
    <t>BESTWILL PRO</t>
  </si>
  <si>
    <t>Мольберт</t>
  </si>
  <si>
    <t>231110081467061/1228831</t>
  </si>
  <si>
    <t>МЧЖ"KANTSCOUNTRY"</t>
  </si>
  <si>
    <t xml:space="preserve"> </t>
  </si>
  <si>
    <t>жумладан сақлаш</t>
  </si>
  <si>
    <t>6-илова</t>
  </si>
  <si>
    <t>2023 йил 2 чоракда Ўзбекистон Республикаси Адлия вазирлиги ҳузуридаги "Ўзархив" агентлиги  томонидан қурилиш, реконструкция қилиш ва таъмирлаш ишлари бўйича ўтказилган танловлар (тендерлар) тўғрисидаги</t>
  </si>
  <si>
    <t>Тадбир номи</t>
  </si>
  <si>
    <t xml:space="preserve">Шартноманинг умумий қиймати     </t>
  </si>
  <si>
    <t>-</t>
  </si>
  <si>
    <t>Қурилиш, реконструкция қилиш ва таъмирлаш ишлари бўйича ўтказилган танловлар (тендерлар) ўтказилмаган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</si>
  <si>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</si>
  <si>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2023 йил 2 чоракда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</si>
  <si>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</si>
  <si>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</si>
  <si>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</si>
  <si>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</si>
  <si>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Режалаштирилган маблағ</t>
  </si>
  <si>
    <t>Молиялаш-тирилган маблағ
(минг сўм)</t>
  </si>
  <si>
    <t>Бажарилган ишлар ва харажатларнинг миқдори
 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</si>
  <si>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</si>
  <si>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</si>
  <si>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</si>
  <si>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Йил давомида
қўшимча ажратилган маблағлар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</si>
  <si>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</si>
  <si>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</si>
  <si>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</si>
  <si>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</si>
  <si>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</si>
  <si>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</si>
  <si>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</si>
  <si>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</si>
  <si>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</si>
  <si>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</si>
  <si>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</si>
  <si>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</si>
  <si>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Ўзбекистон Республикаси Адлия вазирлиги ҳузуридаги "Ўзархив" агентлиги 2023 йил 1-чоракда Ўзбекистон Республикасининг Давлат бюджетидан молиялаштириладиган ижтимоий ва ишлаб чиқариш инфратузилмасини ривожлантириш дастурлари  ўтказилмади</t>
  </si>
  <si>
    <t>14-илова</t>
  </si>
  <si>
    <t>2023 йил 2 чоракда Ўзбекистон Республикаси Адлия вазирлиги ҳузуридаги "Ўзархив" агентлиги  Давлат мақсадли жамғармалардан ажратилган субсидиялар, кредитлар ҳамда тижорат банкларига жойлаштирилган депозитлар тўғрисидаги</t>
  </si>
  <si>
    <t>Кредитлар бўйича:</t>
  </si>
  <si>
    <t>Кредит олувчилар номи</t>
  </si>
  <si>
    <t>СТИР</t>
  </si>
  <si>
    <t>Жойлашган ҳудуд (вилоят, туман (шаҳар)</t>
  </si>
  <si>
    <t xml:space="preserve">Маблағ ажратилишидан кўзланган мақсад </t>
  </si>
  <si>
    <t>Ажратилган маблағ                 (минг сўм)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</si>
  <si>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</si>
  <si>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</si>
  <si>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</si>
  <si>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</si>
  <si>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</si>
  <si>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</si>
  <si>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</si>
  <si>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Кредит олинмаган</t>
  </si>
  <si>
    <t>Субсидиялар бўйича:</t>
  </si>
  <si>
    <t>Субсидия олувчилар номи</t>
  </si>
  <si>
    <t>Ажратилган маблағ               (минг сўм)</t>
  </si>
  <si>
    <t>Маблағ ажратилиши юзасидан асословчи ҳужжат номи ва санаси</t>
  </si>
  <si>
    <t>Субсидия олинмаган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</si>
  <si>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</si>
  <si>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</si>
  <si>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</si>
  <si>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</si>
  <si>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             (минг сўм)</t>
  </si>
  <si>
    <t>Шартнома рақами ва санаси</t>
  </si>
  <si>
    <t>Депозит жойлаштирилмаган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</si>
</sst>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2" applyFont="1" applyFill="1"/>
    <xf numFmtId="0" fontId="4" fillId="0" borderId="0" xfId="2" applyFont="1" applyFill="1"/>
    <xf numFmtId="0" fontId="3" fillId="0" borderId="0" xfId="2" applyFont="1" applyFill="1" applyAlignment="1">
      <alignment horizontal="right"/>
    </xf>
    <xf numFmtId="0" fontId="3" fillId="0" borderId="0" xfId="2" applyFont="1" applyFill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10" fillId="2" borderId="4" xfId="2" applyFont="1" applyFill="1" applyBorder="1" applyAlignment="1">
      <alignment vertical="center" wrapText="1"/>
    </xf>
    <xf numFmtId="43" fontId="11" fillId="2" borderId="5" xfId="4" applyNumberFormat="1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left" vertical="center" wrapText="1"/>
    </xf>
    <xf numFmtId="0" fontId="10" fillId="2" borderId="9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vertical="center" wrapText="1"/>
    </xf>
    <xf numFmtId="3" fontId="12" fillId="2" borderId="8" xfId="3" applyNumberFormat="1" applyFont="1" applyFill="1" applyBorder="1" applyAlignment="1">
      <alignment horizontal="center" vertical="center" wrapText="1"/>
    </xf>
    <xf numFmtId="3" fontId="12" fillId="2" borderId="9" xfId="3" applyNumberFormat="1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left" vertical="center" wrapText="1"/>
    </xf>
    <xf numFmtId="43" fontId="3" fillId="0" borderId="0" xfId="2" applyNumberFormat="1" applyFont="1" applyFill="1" applyAlignment="1">
      <alignment horizontal="center" vertical="center" wrapText="1"/>
    </xf>
    <xf numFmtId="0" fontId="10" fillId="0" borderId="14" xfId="2" applyFont="1" applyFill="1" applyBorder="1" applyAlignment="1">
      <alignment vertical="center" wrapText="1"/>
    </xf>
    <xf numFmtId="43" fontId="11" fillId="0" borderId="10" xfId="1" applyFont="1" applyFill="1" applyBorder="1" applyAlignment="1">
      <alignment horizontal="left" vertical="center" wrapText="1"/>
    </xf>
    <xf numFmtId="43" fontId="11" fillId="0" borderId="5" xfId="1" applyFont="1" applyFill="1" applyBorder="1" applyAlignment="1">
      <alignment horizontal="left" vertical="center" wrapText="1"/>
    </xf>
    <xf numFmtId="43" fontId="10" fillId="0" borderId="5" xfId="1" applyFont="1" applyFill="1" applyBorder="1" applyAlignment="1">
      <alignment horizontal="left" vertical="center" wrapText="1"/>
    </xf>
    <xf numFmtId="3" fontId="11" fillId="0" borderId="9" xfId="3" applyNumberFormat="1" applyFont="1" applyFill="1" applyBorder="1" applyAlignment="1">
      <alignment horizontal="center" vertical="center" wrapText="1"/>
    </xf>
    <xf numFmtId="164" fontId="11" fillId="0" borderId="9" xfId="4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left" vertical="center" wrapText="1"/>
    </xf>
    <xf numFmtId="0" fontId="10" fillId="0" borderId="10" xfId="2" applyFont="1" applyFill="1" applyBorder="1" applyAlignment="1">
      <alignment vertical="center" wrapText="1"/>
    </xf>
    <xf numFmtId="43" fontId="10" fillId="0" borderId="9" xfId="1" applyFont="1" applyFill="1" applyBorder="1" applyAlignment="1">
      <alignment horizontal="left" vertical="center" wrapText="1"/>
    </xf>
    <xf numFmtId="3" fontId="13" fillId="0" borderId="9" xfId="3" applyNumberFormat="1" applyFont="1" applyFill="1" applyBorder="1" applyAlignment="1">
      <alignment horizontal="center" vertical="center" wrapText="1"/>
    </xf>
    <xf numFmtId="3" fontId="11" fillId="0" borderId="13" xfId="3" applyNumberFormat="1" applyFont="1" applyFill="1" applyBorder="1" applyAlignment="1">
      <alignment horizontal="center" vertical="center" wrapText="1"/>
    </xf>
    <xf numFmtId="164" fontId="11" fillId="0" borderId="13" xfId="4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left" vertical="center" wrapText="1"/>
    </xf>
    <xf numFmtId="3" fontId="3" fillId="0" borderId="0" xfId="2" applyNumberFormat="1" applyFont="1" applyFill="1"/>
    <xf numFmtId="0" fontId="10" fillId="2" borderId="15" xfId="2" applyFont="1" applyFill="1" applyBorder="1" applyAlignment="1">
      <alignment vertical="center" wrapText="1"/>
    </xf>
    <xf numFmtId="43" fontId="11" fillId="2" borderId="10" xfId="1" applyFont="1" applyFill="1" applyBorder="1" applyAlignment="1">
      <alignment horizontal="left" vertical="center" wrapText="1"/>
    </xf>
    <xf numFmtId="43" fontId="11" fillId="2" borderId="16" xfId="1" applyFont="1" applyFill="1" applyBorder="1" applyAlignment="1">
      <alignment horizontal="left" vertical="center" wrapText="1"/>
    </xf>
    <xf numFmtId="43" fontId="10" fillId="2" borderId="5" xfId="1" applyFont="1" applyFill="1" applyBorder="1" applyAlignment="1">
      <alignment horizontal="left" vertical="center" wrapText="1"/>
    </xf>
    <xf numFmtId="3" fontId="11" fillId="2" borderId="9" xfId="3" applyNumberFormat="1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vertical="center" wrapText="1"/>
    </xf>
    <xf numFmtId="43" fontId="10" fillId="2" borderId="9" xfId="1" applyFont="1" applyFill="1" applyBorder="1" applyAlignment="1">
      <alignment horizontal="left" vertical="center" wrapText="1"/>
    </xf>
    <xf numFmtId="3" fontId="13" fillId="2" borderId="9" xfId="3" applyNumberFormat="1" applyFont="1" applyFill="1" applyBorder="1" applyAlignment="1">
      <alignment horizontal="center" vertical="center" wrapText="1"/>
    </xf>
    <xf numFmtId="3" fontId="11" fillId="2" borderId="13" xfId="3" applyNumberFormat="1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left" vertical="center" wrapText="1"/>
    </xf>
    <xf numFmtId="0" fontId="10" fillId="0" borderId="5" xfId="2" applyFont="1" applyFill="1" applyBorder="1" applyAlignment="1">
      <alignment vertical="center" wrapText="1"/>
    </xf>
    <xf numFmtId="43" fontId="11" fillId="0" borderId="5" xfId="4" applyNumberFormat="1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vertical="center" wrapText="1"/>
    </xf>
    <xf numFmtId="43" fontId="11" fillId="0" borderId="16" xfId="1" applyFont="1" applyFill="1" applyBorder="1" applyAlignment="1">
      <alignment horizontal="left" vertical="center" wrapText="1"/>
    </xf>
    <xf numFmtId="0" fontId="5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10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12" xfId="2" applyFont="1" applyFill="1" applyBorder="1" applyAlignment="1">
      <alignment horizontal="left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10" fillId="2" borderId="17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2" borderId="18" xfId="2" applyFont="1" applyFill="1" applyBorder="1" applyAlignment="1">
      <alignment horizontal="left" vertical="center" wrapText="1"/>
    </xf>
    <xf numFmtId="0" fontId="10" fillId="2" borderId="2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7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left" vertical="center" wrapText="1"/>
    </xf>
    <xf numFmtId="0" fontId="10" fillId="0" borderId="13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0" fontId="10" fillId="0" borderId="10" xfId="2" applyFont="1" applyFill="1" applyBorder="1" applyAlignment="1">
      <alignment horizontal="left" vertical="center" wrapText="1"/>
    </xf>
    <xf numFmtId="0" fontId="10" fillId="0" borderId="19" xfId="2" applyFont="1" applyFill="1" applyBorder="1" applyAlignment="1">
      <alignment horizontal="left" vertical="center" wrapText="1"/>
    </xf>
    <xf numFmtId="0" fontId="2" fillId="0" borderId="0" xfId="2" applyFill="1" applyAlignment="1"/>
    <xf numFmtId="0" fontId="5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0" fontId="2" fillId="0" borderId="0" xfId="2" applyFill="1"/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2" fillId="0" borderId="0" xfId="2" applyFont="1" applyFill="1"/>
    <xf numFmtId="0" fontId="15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  <xf numFmtId="165" fontId="10" fillId="0" borderId="1" xfId="5" applyNumberFormat="1" applyFont="1" applyFill="1" applyBorder="1" applyAlignment="1">
      <alignment horizontal="center" vertical="center" wrapText="1"/>
    </xf>
    <xf numFmtId="43" fontId="10" fillId="0" borderId="1" xfId="5" applyFont="1" applyFill="1" applyBorder="1" applyAlignment="1">
      <alignment horizontal="center" vertical="center" wrapText="1"/>
    </xf>
    <xf numFmtId="0" fontId="15" fillId="0" borderId="0" xfId="2" applyFont="1" applyFill="1" applyAlignment="1">
      <alignment vertical="center" wrapText="1"/>
    </xf>
    <xf numFmtId="43" fontId="7" fillId="0" borderId="21" xfId="5" applyFont="1" applyFill="1" applyBorder="1" applyAlignment="1">
      <alignment horizontal="right" vertical="center" wrapText="1"/>
    </xf>
    <xf numFmtId="43" fontId="7" fillId="0" borderId="18" xfId="5" applyFont="1" applyFill="1" applyBorder="1" applyAlignment="1">
      <alignment horizontal="right" vertical="center" wrapText="1"/>
    </xf>
    <xf numFmtId="43" fontId="7" fillId="0" borderId="22" xfId="5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  <xf numFmtId="43" fontId="5" fillId="0" borderId="1" xfId="2" applyNumberFormat="1" applyFont="1" applyFill="1" applyBorder="1" applyAlignment="1">
      <alignment horizontal="center" vertical="center" wrapText="1"/>
    </xf>
    <xf numFmtId="0" fontId="14" fillId="0" borderId="0" xfId="2" applyFont="1" applyFill="1"/>
    <xf numFmtId="43" fontId="2" fillId="0" borderId="0" xfId="2" applyNumberFormat="1" applyFill="1"/>
    <xf numFmtId="0" fontId="2" fillId="0" borderId="0" xfId="2" applyFill="1" applyAlignment="1">
      <alignment horizontal="center"/>
    </xf>
    <xf numFmtId="0" fontId="16" fillId="0" borderId="0" xfId="2" applyFont="1" applyFill="1" applyAlignment="1">
      <alignment horizontal="left" vertical="center" wrapText="1"/>
    </xf>
    <xf numFmtId="0" fontId="14" fillId="0" borderId="0" xfId="2" applyFont="1" applyFill="1" applyAlignment="1">
      <alignment horizontal="center"/>
    </xf>
    <xf numFmtId="43" fontId="2" fillId="0" borderId="0" xfId="5" applyFill="1"/>
    <xf numFmtId="3" fontId="10" fillId="0" borderId="1" xfId="1" applyNumberFormat="1" applyFont="1" applyFill="1" applyBorder="1" applyAlignment="1">
      <alignment horizontal="center" vertical="center" wrapText="1"/>
    </xf>
    <xf numFmtId="165" fontId="10" fillId="0" borderId="1" xfId="5" applyNumberFormat="1" applyFont="1" applyFill="1" applyBorder="1" applyAlignment="1">
      <alignment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center" wrapText="1"/>
    </xf>
    <xf numFmtId="165" fontId="7" fillId="0" borderId="1" xfId="5" applyNumberFormat="1" applyFont="1" applyFill="1" applyBorder="1" applyAlignment="1">
      <alignment vertical="center" wrapText="1"/>
    </xf>
    <xf numFmtId="0" fontId="10" fillId="0" borderId="23" xfId="2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43" fontId="2" fillId="0" borderId="0" xfId="1" applyFont="1" applyFill="1"/>
    <xf numFmtId="165" fontId="2" fillId="0" borderId="0" xfId="2" applyNumberFormat="1" applyFill="1"/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6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/>
    </xf>
    <xf numFmtId="0" fontId="4" fillId="0" borderId="23" xfId="2" applyFont="1" applyBorder="1" applyAlignment="1">
      <alignment horizontal="center" vertical="center" wrapText="1"/>
    </xf>
    <xf numFmtId="0" fontId="3" fillId="0" borderId="1" xfId="2" applyFont="1" applyBorder="1"/>
    <xf numFmtId="0" fontId="16" fillId="0" borderId="0" xfId="2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9" fillId="4" borderId="2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4" borderId="23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indent="1"/>
    </xf>
    <xf numFmtId="0" fontId="19" fillId="4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15" xfId="2" applyFont="1" applyBorder="1" applyAlignment="1">
      <alignment horizontal="left"/>
    </xf>
    <xf numFmtId="0" fontId="9" fillId="4" borderId="2" xfId="3" applyFont="1" applyFill="1" applyBorder="1" applyAlignment="1">
      <alignment horizontal="center" vertical="center" wrapText="1"/>
    </xf>
    <xf numFmtId="0" fontId="9" fillId="4" borderId="23" xfId="3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9" fillId="4" borderId="24" xfId="3" applyFont="1" applyFill="1" applyBorder="1" applyAlignment="1">
      <alignment horizontal="center" vertical="center" wrapText="1"/>
    </xf>
    <xf numFmtId="0" fontId="9" fillId="4" borderId="25" xfId="3" applyFont="1" applyFill="1" applyBorder="1" applyAlignment="1">
      <alignment horizontal="center" vertical="center" wrapText="1"/>
    </xf>
    <xf numFmtId="0" fontId="9" fillId="4" borderId="26" xfId="3" applyFont="1" applyFill="1" applyBorder="1" applyAlignment="1">
      <alignment horizontal="center" vertical="center" wrapText="1"/>
    </xf>
    <xf numFmtId="0" fontId="9" fillId="4" borderId="27" xfId="3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9" fillId="4" borderId="28" xfId="3" applyFont="1" applyFill="1" applyBorder="1" applyAlignment="1">
      <alignment horizontal="center" vertical="center" wrapText="1"/>
    </xf>
    <xf numFmtId="0" fontId="3" fillId="0" borderId="21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0" borderId="23" xfId="2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view="pageBreakPreview" zoomScaleNormal="100" zoomScaleSheetLayoutView="100" workbookViewId="0">
      <selection activeCell="B2" sqref="B2:G2"/>
    </sheetView>
  </sheetViews>
  <sheetFormatPr defaultRowHeight="16.5" x14ac:dyDescent="0.25"/>
  <cols>
    <col min="1" max="1" width="2" style="1" customWidth="1"/>
    <col min="2" max="2" width="4.28515625" style="1" customWidth="1"/>
    <col min="3" max="3" width="11.28515625" style="1" customWidth="1"/>
    <col min="4" max="4" width="48.7109375" style="2" customWidth="1"/>
    <col min="5" max="5" width="13.85546875" style="1" customWidth="1"/>
    <col min="6" max="6" width="15.5703125" style="1" customWidth="1"/>
    <col min="7" max="7" width="46.85546875" style="1" customWidth="1"/>
    <col min="8" max="8" width="3.5703125" style="1" customWidth="1"/>
    <col min="9" max="11" width="16.7109375" style="1" customWidth="1"/>
    <col min="12" max="16384" width="9.140625" style="1"/>
  </cols>
  <sheetData>
    <row r="1" spans="2:10" x14ac:dyDescent="0.25">
      <c r="G1" s="3" t="s">
        <v>0</v>
      </c>
    </row>
    <row r="2" spans="2:10" ht="39" customHeight="1" x14ac:dyDescent="0.25">
      <c r="B2" s="44" t="s">
        <v>24</v>
      </c>
      <c r="C2" s="44"/>
      <c r="D2" s="44"/>
      <c r="E2" s="44"/>
      <c r="F2" s="44"/>
      <c r="G2" s="44"/>
    </row>
    <row r="3" spans="2:10" x14ac:dyDescent="0.25">
      <c r="B3" s="45" t="s">
        <v>1</v>
      </c>
      <c r="C3" s="45"/>
      <c r="D3" s="45"/>
      <c r="E3" s="45"/>
      <c r="F3" s="45"/>
      <c r="G3" s="45"/>
    </row>
    <row r="4" spans="2:10" x14ac:dyDescent="0.25">
      <c r="G4" s="4" t="s">
        <v>2</v>
      </c>
    </row>
    <row r="5" spans="2:10" ht="40.5" customHeight="1" x14ac:dyDescent="0.25">
      <c r="B5" s="46" t="s">
        <v>3</v>
      </c>
      <c r="C5" s="46" t="s">
        <v>4</v>
      </c>
      <c r="D5" s="46" t="s">
        <v>5</v>
      </c>
      <c r="E5" s="46" t="s">
        <v>6</v>
      </c>
      <c r="F5" s="46"/>
      <c r="G5" s="46" t="s">
        <v>7</v>
      </c>
    </row>
    <row r="6" spans="2:10" s="6" customFormat="1" ht="25.5" customHeight="1" thickBot="1" x14ac:dyDescent="0.3">
      <c r="B6" s="47"/>
      <c r="C6" s="47"/>
      <c r="D6" s="47"/>
      <c r="E6" s="5" t="s">
        <v>8</v>
      </c>
      <c r="F6" s="5" t="s">
        <v>9</v>
      </c>
      <c r="G6" s="47"/>
    </row>
    <row r="7" spans="2:10" s="6" customFormat="1" ht="17.25" thickBot="1" x14ac:dyDescent="0.3">
      <c r="B7" s="48" t="s">
        <v>10</v>
      </c>
      <c r="C7" s="48" t="s">
        <v>11</v>
      </c>
      <c r="D7" s="7" t="s">
        <v>12</v>
      </c>
      <c r="E7" s="8">
        <v>0</v>
      </c>
      <c r="F7" s="8">
        <v>0</v>
      </c>
      <c r="G7" s="9" t="s">
        <v>13</v>
      </c>
    </row>
    <row r="8" spans="2:10" s="6" customFormat="1" ht="17.25" thickBot="1" x14ac:dyDescent="0.3">
      <c r="B8" s="49"/>
      <c r="C8" s="49"/>
      <c r="D8" s="51" t="s">
        <v>14</v>
      </c>
      <c r="E8" s="34">
        <v>13</v>
      </c>
      <c r="F8" s="8">
        <v>22597</v>
      </c>
      <c r="G8" s="10" t="s">
        <v>15</v>
      </c>
    </row>
    <row r="9" spans="2:10" s="6" customFormat="1" x14ac:dyDescent="0.25">
      <c r="B9" s="49"/>
      <c r="C9" s="49"/>
      <c r="D9" s="52"/>
      <c r="E9" s="34">
        <v>14</v>
      </c>
      <c r="F9" s="8">
        <v>155054</v>
      </c>
      <c r="G9" s="10" t="s">
        <v>13</v>
      </c>
    </row>
    <row r="10" spans="2:10" s="6" customFormat="1" ht="22.5" customHeight="1" thickBot="1" x14ac:dyDescent="0.3">
      <c r="B10" s="49"/>
      <c r="C10" s="49"/>
      <c r="D10" s="11" t="s">
        <v>16</v>
      </c>
      <c r="E10" s="12"/>
      <c r="F10" s="13"/>
      <c r="G10" s="10"/>
    </row>
    <row r="11" spans="2:10" s="6" customFormat="1" ht="17.25" thickBot="1" x14ac:dyDescent="0.3">
      <c r="B11" s="49"/>
      <c r="C11" s="49"/>
      <c r="D11" s="53" t="s">
        <v>17</v>
      </c>
      <c r="E11" s="34">
        <v>16</v>
      </c>
      <c r="F11" s="8">
        <v>101162</v>
      </c>
      <c r="G11" s="10" t="s">
        <v>15</v>
      </c>
    </row>
    <row r="12" spans="2:10" s="6" customFormat="1" ht="17.25" thickBot="1" x14ac:dyDescent="0.3">
      <c r="B12" s="50"/>
      <c r="C12" s="50"/>
      <c r="D12" s="54"/>
      <c r="E12" s="34">
        <v>5</v>
      </c>
      <c r="F12" s="8">
        <v>30338</v>
      </c>
      <c r="G12" s="14" t="s">
        <v>13</v>
      </c>
    </row>
    <row r="13" spans="2:10" s="6" customFormat="1" ht="22.5" customHeight="1" thickBot="1" x14ac:dyDescent="0.3">
      <c r="B13" s="48" t="s">
        <v>18</v>
      </c>
      <c r="C13" s="55" t="s">
        <v>19</v>
      </c>
      <c r="D13" s="30" t="s">
        <v>12</v>
      </c>
      <c r="E13" s="31"/>
      <c r="F13" s="32"/>
      <c r="G13" s="33">
        <v>0</v>
      </c>
    </row>
    <row r="14" spans="2:10" s="6" customFormat="1" ht="22.5" customHeight="1" thickBot="1" x14ac:dyDescent="0.3">
      <c r="B14" s="49"/>
      <c r="C14" s="56"/>
      <c r="D14" s="58" t="s">
        <v>14</v>
      </c>
      <c r="E14" s="34">
        <v>7</v>
      </c>
      <c r="F14" s="8">
        <v>106360</v>
      </c>
      <c r="G14" s="10" t="s">
        <v>15</v>
      </c>
      <c r="J14" s="15"/>
    </row>
    <row r="15" spans="2:10" s="6" customFormat="1" ht="22.5" customHeight="1" x14ac:dyDescent="0.25">
      <c r="B15" s="49"/>
      <c r="C15" s="56"/>
      <c r="D15" s="58"/>
      <c r="E15" s="34">
        <v>23</v>
      </c>
      <c r="F15" s="8">
        <v>636404</v>
      </c>
      <c r="G15" s="10" t="s">
        <v>13</v>
      </c>
      <c r="J15" s="15"/>
    </row>
    <row r="16" spans="2:10" s="6" customFormat="1" ht="22.5" customHeight="1" thickBot="1" x14ac:dyDescent="0.3">
      <c r="B16" s="49"/>
      <c r="C16" s="56"/>
      <c r="D16" s="35" t="s">
        <v>16</v>
      </c>
      <c r="E16" s="31"/>
      <c r="F16" s="32"/>
      <c r="G16" s="36">
        <v>0</v>
      </c>
    </row>
    <row r="17" spans="2:10" s="6" customFormat="1" ht="22.5" customHeight="1" thickBot="1" x14ac:dyDescent="0.3">
      <c r="B17" s="49"/>
      <c r="C17" s="56"/>
      <c r="D17" s="58" t="s">
        <v>17</v>
      </c>
      <c r="E17" s="37">
        <v>4</v>
      </c>
      <c r="F17" s="8">
        <v>20550</v>
      </c>
      <c r="G17" s="10" t="s">
        <v>15</v>
      </c>
      <c r="J17" s="15"/>
    </row>
    <row r="18" spans="2:10" s="6" customFormat="1" ht="22.5" customHeight="1" thickBot="1" x14ac:dyDescent="0.3">
      <c r="B18" s="50"/>
      <c r="C18" s="57"/>
      <c r="D18" s="59"/>
      <c r="E18" s="38">
        <v>3</v>
      </c>
      <c r="F18" s="8">
        <v>16210</v>
      </c>
      <c r="G18" s="39" t="s">
        <v>13</v>
      </c>
      <c r="J18" s="15"/>
    </row>
    <row r="19" spans="2:10" s="6" customFormat="1" ht="22.5" customHeight="1" thickBot="1" x14ac:dyDescent="0.3">
      <c r="B19" s="60" t="s">
        <v>20</v>
      </c>
      <c r="C19" s="60" t="s">
        <v>21</v>
      </c>
      <c r="D19" s="40" t="s">
        <v>12</v>
      </c>
      <c r="E19" s="20"/>
      <c r="F19" s="41"/>
      <c r="G19" s="19">
        <v>0</v>
      </c>
    </row>
    <row r="20" spans="2:10" s="6" customFormat="1" ht="22.5" customHeight="1" thickBot="1" x14ac:dyDescent="0.3">
      <c r="B20" s="61"/>
      <c r="C20" s="61"/>
      <c r="D20" s="63" t="s">
        <v>14</v>
      </c>
      <c r="E20" s="20"/>
      <c r="F20" s="41"/>
      <c r="G20" s="22" t="s">
        <v>15</v>
      </c>
    </row>
    <row r="21" spans="2:10" s="6" customFormat="1" ht="22.5" customHeight="1" x14ac:dyDescent="0.25">
      <c r="B21" s="61"/>
      <c r="C21" s="61"/>
      <c r="D21" s="63"/>
      <c r="E21" s="20"/>
      <c r="F21" s="41"/>
      <c r="G21" s="22" t="s">
        <v>13</v>
      </c>
    </row>
    <row r="22" spans="2:10" s="6" customFormat="1" ht="22.5" customHeight="1" thickBot="1" x14ac:dyDescent="0.3">
      <c r="B22" s="61"/>
      <c r="C22" s="61"/>
      <c r="D22" s="42" t="s">
        <v>16</v>
      </c>
      <c r="E22" s="17"/>
      <c r="F22" s="43"/>
      <c r="G22" s="24">
        <v>0</v>
      </c>
    </row>
    <row r="23" spans="2:10" s="6" customFormat="1" ht="22.5" customHeight="1" thickBot="1" x14ac:dyDescent="0.3">
      <c r="B23" s="61"/>
      <c r="C23" s="61"/>
      <c r="D23" s="64" t="s">
        <v>17</v>
      </c>
      <c r="E23" s="20"/>
      <c r="F23" s="41"/>
      <c r="G23" s="22" t="s">
        <v>15</v>
      </c>
    </row>
    <row r="24" spans="2:10" s="6" customFormat="1" ht="22.5" customHeight="1" thickBot="1" x14ac:dyDescent="0.3">
      <c r="B24" s="62"/>
      <c r="C24" s="62"/>
      <c r="D24" s="65"/>
      <c r="E24" s="26"/>
      <c r="F24" s="41"/>
      <c r="G24" s="28" t="s">
        <v>13</v>
      </c>
      <c r="I24" s="15"/>
    </row>
    <row r="25" spans="2:10" s="6" customFormat="1" ht="22.5" customHeight="1" x14ac:dyDescent="0.25">
      <c r="B25" s="60" t="s">
        <v>22</v>
      </c>
      <c r="C25" s="60" t="s">
        <v>23</v>
      </c>
      <c r="D25" s="16" t="s">
        <v>12</v>
      </c>
      <c r="E25" s="17"/>
      <c r="F25" s="18"/>
      <c r="G25" s="19">
        <v>0</v>
      </c>
    </row>
    <row r="26" spans="2:10" s="6" customFormat="1" ht="22.5" customHeight="1" x14ac:dyDescent="0.25">
      <c r="B26" s="61"/>
      <c r="C26" s="61"/>
      <c r="D26" s="66" t="s">
        <v>14</v>
      </c>
      <c r="E26" s="20"/>
      <c r="F26" s="21"/>
      <c r="G26" s="22" t="s">
        <v>15</v>
      </c>
    </row>
    <row r="27" spans="2:10" s="6" customFormat="1" ht="22.5" customHeight="1" x14ac:dyDescent="0.25">
      <c r="B27" s="61"/>
      <c r="C27" s="61"/>
      <c r="D27" s="67"/>
      <c r="E27" s="20"/>
      <c r="F27" s="21"/>
      <c r="G27" s="22" t="s">
        <v>13</v>
      </c>
    </row>
    <row r="28" spans="2:10" ht="22.5" customHeight="1" x14ac:dyDescent="0.25">
      <c r="B28" s="61"/>
      <c r="C28" s="61"/>
      <c r="D28" s="23" t="s">
        <v>16</v>
      </c>
      <c r="E28" s="17"/>
      <c r="F28" s="17"/>
      <c r="G28" s="24">
        <v>0</v>
      </c>
    </row>
    <row r="29" spans="2:10" ht="22.5" customHeight="1" x14ac:dyDescent="0.25">
      <c r="B29" s="61"/>
      <c r="C29" s="61"/>
      <c r="D29" s="66" t="s">
        <v>17</v>
      </c>
      <c r="E29" s="25"/>
      <c r="F29" s="21"/>
      <c r="G29" s="22" t="s">
        <v>15</v>
      </c>
    </row>
    <row r="30" spans="2:10" ht="22.5" customHeight="1" thickBot="1" x14ac:dyDescent="0.3">
      <c r="B30" s="62"/>
      <c r="C30" s="62"/>
      <c r="D30" s="68"/>
      <c r="E30" s="26"/>
      <c r="F30" s="27"/>
      <c r="G30" s="28" t="s">
        <v>13</v>
      </c>
    </row>
    <row r="31" spans="2:10" ht="22.5" customHeight="1" x14ac:dyDescent="0.25">
      <c r="E31" s="29"/>
      <c r="F31" s="29"/>
    </row>
  </sheetData>
  <mergeCells count="23">
    <mergeCell ref="B19:B24"/>
    <mergeCell ref="C19:C24"/>
    <mergeCell ref="D20:D21"/>
    <mergeCell ref="D23:D24"/>
    <mergeCell ref="B25:B30"/>
    <mergeCell ref="C25:C30"/>
    <mergeCell ref="D26:D27"/>
    <mergeCell ref="D29:D30"/>
    <mergeCell ref="B7:B12"/>
    <mergeCell ref="C7:C12"/>
    <mergeCell ref="D8:D9"/>
    <mergeCell ref="D11:D12"/>
    <mergeCell ref="B13:B18"/>
    <mergeCell ref="C13:C18"/>
    <mergeCell ref="D14:D15"/>
    <mergeCell ref="D17:D18"/>
    <mergeCell ref="B2:G2"/>
    <mergeCell ref="B3:G3"/>
    <mergeCell ref="B5:B6"/>
    <mergeCell ref="C5:C6"/>
    <mergeCell ref="D5:D6"/>
    <mergeCell ref="E5:F5"/>
    <mergeCell ref="G5:G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Normal="100" zoomScaleSheetLayoutView="100" workbookViewId="0">
      <selection activeCell="D36" sqref="D36"/>
    </sheetView>
  </sheetViews>
  <sheetFormatPr defaultRowHeight="15" x14ac:dyDescent="0.25"/>
  <cols>
    <col min="1" max="1" width="2.85546875" style="72" customWidth="1"/>
    <col min="2" max="2" width="5.5703125" style="72" customWidth="1"/>
    <col min="3" max="3" width="16.28515625" style="72" customWidth="1"/>
    <col min="4" max="4" width="24" style="72" customWidth="1"/>
    <col min="5" max="5" width="19.140625" style="72" customWidth="1"/>
    <col min="6" max="6" width="17" style="72" customWidth="1"/>
    <col min="7" max="7" width="17.85546875" style="72" customWidth="1"/>
    <col min="8" max="8" width="24.42578125" style="72" customWidth="1"/>
    <col min="9" max="9" width="20.5703125" style="72" customWidth="1"/>
    <col min="10" max="10" width="20.140625" style="72" customWidth="1"/>
    <col min="11" max="11" width="15.42578125" style="72" customWidth="1"/>
    <col min="12" max="12" width="21.140625" style="72" customWidth="1"/>
    <col min="13" max="13" width="26.140625" style="91" customWidth="1"/>
    <col min="14" max="14" width="9.140625" style="72" customWidth="1"/>
    <col min="15" max="16384" width="9.140625" style="72"/>
  </cols>
  <sheetData>
    <row r="1" spans="1:14" s="69" customFormat="1" ht="16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" t="s">
        <v>25</v>
      </c>
    </row>
    <row r="2" spans="1:14" s="69" customFormat="1" ht="16.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s="69" customFormat="1" ht="43.5" customHeight="1" x14ac:dyDescent="0.2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4" s="69" customFormat="1" ht="16.5" x14ac:dyDescent="0.25">
      <c r="A4" s="1"/>
      <c r="B4" s="71" t="s">
        <v>27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4" s="69" customFormat="1" ht="16.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87.75" customHeight="1" x14ac:dyDescent="0.25">
      <c r="B6" s="73" t="s">
        <v>3</v>
      </c>
      <c r="C6" s="73" t="s">
        <v>4</v>
      </c>
      <c r="D6" s="73" t="s">
        <v>28</v>
      </c>
      <c r="E6" s="73" t="s">
        <v>29</v>
      </c>
      <c r="F6" s="73" t="s">
        <v>30</v>
      </c>
      <c r="G6" s="73" t="s">
        <v>31</v>
      </c>
      <c r="H6" s="73" t="s">
        <v>32</v>
      </c>
      <c r="I6" s="73"/>
      <c r="J6" s="73" t="s">
        <v>33</v>
      </c>
      <c r="K6" s="73" t="s">
        <v>34</v>
      </c>
      <c r="L6" s="73" t="s">
        <v>35</v>
      </c>
      <c r="M6" s="74" t="s">
        <v>36</v>
      </c>
      <c r="N6" s="75"/>
    </row>
    <row r="7" spans="1:14" ht="26.25" customHeight="1" x14ac:dyDescent="0.25">
      <c r="B7" s="73"/>
      <c r="C7" s="73"/>
      <c r="D7" s="73"/>
      <c r="E7" s="73"/>
      <c r="F7" s="73"/>
      <c r="G7" s="73"/>
      <c r="H7" s="76" t="s">
        <v>37</v>
      </c>
      <c r="I7" s="76" t="s">
        <v>38</v>
      </c>
      <c r="J7" s="73"/>
      <c r="K7" s="73"/>
      <c r="L7" s="73"/>
      <c r="M7" s="76" t="s">
        <v>39</v>
      </c>
      <c r="N7" s="75"/>
    </row>
    <row r="8" spans="1:14" s="77" customFormat="1" ht="15.75" x14ac:dyDescent="0.25">
      <c r="B8" s="78"/>
      <c r="C8" s="79"/>
      <c r="D8" s="79"/>
      <c r="E8" s="79"/>
      <c r="F8" s="79"/>
      <c r="G8" s="79"/>
      <c r="H8" s="78"/>
      <c r="I8" s="80"/>
      <c r="J8" s="80"/>
      <c r="K8" s="81"/>
      <c r="L8" s="82"/>
      <c r="M8" s="82"/>
      <c r="N8" s="83"/>
    </row>
    <row r="9" spans="1:14" s="77" customFormat="1" ht="15.75" x14ac:dyDescent="0.25">
      <c r="B9" s="78"/>
      <c r="C9" s="79"/>
      <c r="D9" s="79"/>
      <c r="E9" s="79"/>
      <c r="F9" s="79"/>
      <c r="G9" s="79"/>
      <c r="H9" s="78"/>
      <c r="I9" s="80"/>
      <c r="J9" s="80"/>
      <c r="K9" s="81"/>
      <c r="L9" s="82"/>
      <c r="M9" s="82"/>
      <c r="N9" s="83"/>
    </row>
    <row r="10" spans="1:14" s="77" customFormat="1" ht="15.75" hidden="1" x14ac:dyDescent="0.25">
      <c r="B10" s="78">
        <v>3</v>
      </c>
      <c r="C10" s="79"/>
      <c r="D10" s="79"/>
      <c r="E10" s="79"/>
      <c r="F10" s="79"/>
      <c r="G10" s="79"/>
      <c r="H10" s="78"/>
      <c r="I10" s="80"/>
      <c r="J10" s="80"/>
      <c r="K10" s="81"/>
      <c r="L10" s="82"/>
      <c r="M10" s="82">
        <f t="shared" ref="M10:M16" si="0">+L10*K10/1000</f>
        <v>0</v>
      </c>
      <c r="N10" s="83"/>
    </row>
    <row r="11" spans="1:14" ht="15.75" hidden="1" x14ac:dyDescent="0.25">
      <c r="B11" s="78">
        <v>4</v>
      </c>
      <c r="C11" s="79"/>
      <c r="D11" s="79"/>
      <c r="E11" s="79"/>
      <c r="F11" s="79"/>
      <c r="G11" s="79"/>
      <c r="H11" s="78"/>
      <c r="I11" s="80"/>
      <c r="J11" s="80"/>
      <c r="K11" s="81"/>
      <c r="L11" s="82"/>
      <c r="M11" s="82">
        <f t="shared" si="0"/>
        <v>0</v>
      </c>
      <c r="N11" s="75"/>
    </row>
    <row r="12" spans="1:14" ht="15.75" hidden="1" x14ac:dyDescent="0.25">
      <c r="B12" s="78">
        <v>5</v>
      </c>
      <c r="C12" s="79"/>
      <c r="D12" s="79"/>
      <c r="E12" s="79"/>
      <c r="F12" s="79"/>
      <c r="G12" s="79"/>
      <c r="H12" s="78"/>
      <c r="I12" s="80"/>
      <c r="J12" s="80"/>
      <c r="K12" s="81"/>
      <c r="L12" s="82"/>
      <c r="M12" s="82">
        <f t="shared" si="0"/>
        <v>0</v>
      </c>
      <c r="N12" s="75"/>
    </row>
    <row r="13" spans="1:14" ht="15.75" hidden="1" x14ac:dyDescent="0.25">
      <c r="B13" s="78">
        <v>6</v>
      </c>
      <c r="C13" s="79"/>
      <c r="D13" s="79"/>
      <c r="E13" s="79"/>
      <c r="F13" s="79"/>
      <c r="G13" s="79"/>
      <c r="H13" s="78"/>
      <c r="I13" s="80"/>
      <c r="J13" s="80"/>
      <c r="K13" s="81"/>
      <c r="L13" s="82"/>
      <c r="M13" s="82">
        <f t="shared" si="0"/>
        <v>0</v>
      </c>
      <c r="N13" s="75"/>
    </row>
    <row r="14" spans="1:14" ht="15.75" hidden="1" x14ac:dyDescent="0.25">
      <c r="B14" s="78">
        <v>7</v>
      </c>
      <c r="C14" s="79"/>
      <c r="D14" s="79"/>
      <c r="E14" s="79"/>
      <c r="F14" s="79"/>
      <c r="G14" s="79"/>
      <c r="H14" s="78"/>
      <c r="I14" s="80"/>
      <c r="J14" s="80"/>
      <c r="K14" s="81"/>
      <c r="L14" s="82"/>
      <c r="M14" s="82">
        <f t="shared" si="0"/>
        <v>0</v>
      </c>
      <c r="N14" s="75"/>
    </row>
    <row r="15" spans="1:14" ht="15.75" hidden="1" x14ac:dyDescent="0.25">
      <c r="B15" s="78">
        <v>8</v>
      </c>
      <c r="C15" s="79"/>
      <c r="D15" s="79"/>
      <c r="E15" s="79"/>
      <c r="F15" s="79"/>
      <c r="G15" s="79"/>
      <c r="H15" s="78"/>
      <c r="I15" s="80"/>
      <c r="J15" s="80"/>
      <c r="K15" s="81"/>
      <c r="L15" s="82"/>
      <c r="M15" s="82">
        <f t="shared" si="0"/>
        <v>0</v>
      </c>
      <c r="N15" s="75"/>
    </row>
    <row r="16" spans="1:14" ht="15.75" hidden="1" x14ac:dyDescent="0.25">
      <c r="B16" s="78">
        <v>9</v>
      </c>
      <c r="C16" s="79"/>
      <c r="D16" s="79"/>
      <c r="E16" s="79"/>
      <c r="F16" s="79"/>
      <c r="G16" s="79"/>
      <c r="H16" s="78"/>
      <c r="I16" s="80"/>
      <c r="J16" s="80"/>
      <c r="K16" s="81"/>
      <c r="L16" s="82"/>
      <c r="M16" s="82">
        <f t="shared" si="0"/>
        <v>0</v>
      </c>
      <c r="N16" s="75"/>
    </row>
    <row r="17" spans="2:13" s="89" customFormat="1" ht="22.5" customHeight="1" x14ac:dyDescent="0.25">
      <c r="B17" s="84" t="s">
        <v>40</v>
      </c>
      <c r="C17" s="85"/>
      <c r="D17" s="85"/>
      <c r="E17" s="85"/>
      <c r="F17" s="85"/>
      <c r="G17" s="85"/>
      <c r="H17" s="85"/>
      <c r="I17" s="85"/>
      <c r="J17" s="86"/>
      <c r="K17" s="87">
        <f>SUM(K8:K16)</f>
        <v>0</v>
      </c>
      <c r="L17" s="88">
        <f>SUM(L8:L16)</f>
        <v>0</v>
      </c>
      <c r="M17" s="88">
        <f>SUM(M8:M16)</f>
        <v>0</v>
      </c>
    </row>
    <row r="18" spans="2:13" x14ac:dyDescent="0.25">
      <c r="L18" s="90"/>
    </row>
    <row r="19" spans="2:13" ht="29.25" customHeight="1" x14ac:dyDescent="0.25">
      <c r="B19" s="92" t="s">
        <v>41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2:13" x14ac:dyDescent="0.25">
      <c r="L20" s="93"/>
    </row>
    <row r="21" spans="2:13" x14ac:dyDescent="0.25">
      <c r="L21" s="93"/>
      <c r="M21" s="94"/>
    </row>
    <row r="22" spans="2:13" x14ac:dyDescent="0.25">
      <c r="L22" s="90"/>
    </row>
    <row r="23" spans="2:13" x14ac:dyDescent="0.25">
      <c r="L23" s="90"/>
    </row>
    <row r="25" spans="2:13" x14ac:dyDescent="0.25">
      <c r="L25" s="90"/>
    </row>
    <row r="26" spans="2:13" x14ac:dyDescent="0.25">
      <c r="L26" s="90"/>
    </row>
  </sheetData>
  <mergeCells count="14">
    <mergeCell ref="K6:K7"/>
    <mergeCell ref="L6:L7"/>
    <mergeCell ref="B17:J17"/>
    <mergeCell ref="B19:M19"/>
    <mergeCell ref="B3:M3"/>
    <mergeCell ref="B4:M4"/>
    <mergeCell ref="B6:B7"/>
    <mergeCell ref="C6:C7"/>
    <mergeCell ref="D6:D7"/>
    <mergeCell ref="E6:E7"/>
    <mergeCell ref="F6:F7"/>
    <mergeCell ref="G6:G7"/>
    <mergeCell ref="H6:I6"/>
    <mergeCell ref="J6:J7"/>
  </mergeCells>
  <pageMargins left="0.11811023622047245" right="0.31496062992125984" top="0.15748031496062992" bottom="0.35433070866141736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zoomScaleNormal="100" zoomScaleSheetLayoutView="100" workbookViewId="0">
      <pane ySplit="7" topLeftCell="A56" activePane="bottomLeft" state="frozen"/>
      <selection activeCell="I47" sqref="I47"/>
      <selection pane="bottomLeft" activeCell="K69" sqref="K69"/>
    </sheetView>
  </sheetViews>
  <sheetFormatPr defaultRowHeight="15" x14ac:dyDescent="0.25"/>
  <cols>
    <col min="1" max="1" width="2.28515625" style="72" customWidth="1"/>
    <col min="2" max="2" width="5.42578125" style="77" customWidth="1"/>
    <col min="3" max="3" width="11.28515625" style="72" customWidth="1"/>
    <col min="4" max="4" width="29.5703125" style="72" customWidth="1"/>
    <col min="5" max="5" width="21.140625" style="91" customWidth="1"/>
    <col min="6" max="6" width="22" style="91" customWidth="1"/>
    <col min="7" max="7" width="17.140625" style="72" customWidth="1"/>
    <col min="8" max="8" width="26" style="72" customWidth="1"/>
    <col min="9" max="9" width="17.85546875" style="72" bestFit="1" customWidth="1"/>
    <col min="10" max="10" width="17.7109375" style="72" customWidth="1"/>
    <col min="11" max="11" width="15.7109375" style="72" customWidth="1"/>
    <col min="12" max="12" width="18.7109375" style="72" customWidth="1"/>
    <col min="13" max="13" width="21" style="91" customWidth="1"/>
    <col min="14" max="14" width="9.140625" style="72"/>
    <col min="15" max="15" width="11" style="72" bestFit="1" customWidth="1"/>
    <col min="16" max="16384" width="9.140625" style="72"/>
  </cols>
  <sheetData>
    <row r="1" spans="1:13" s="69" customFormat="1" ht="16.5" x14ac:dyDescent="0.25">
      <c r="A1" s="1"/>
      <c r="B1" s="1"/>
      <c r="C1" s="1"/>
      <c r="D1" s="1"/>
      <c r="E1" s="4"/>
      <c r="F1" s="4"/>
      <c r="G1" s="1"/>
      <c r="H1" s="1"/>
      <c r="I1" s="1"/>
      <c r="J1" s="1"/>
      <c r="K1" s="1"/>
      <c r="L1" s="1"/>
      <c r="M1" s="3" t="s">
        <v>42</v>
      </c>
    </row>
    <row r="2" spans="1:13" s="69" customFormat="1" ht="16.5" x14ac:dyDescent="0.25">
      <c r="A2" s="1"/>
      <c r="B2" s="1"/>
      <c r="C2" s="1"/>
      <c r="D2" s="1"/>
      <c r="E2" s="4"/>
      <c r="F2" s="4"/>
      <c r="G2" s="1"/>
      <c r="H2" s="1"/>
      <c r="I2" s="1"/>
      <c r="J2" s="1"/>
      <c r="K2" s="1"/>
      <c r="L2" s="1"/>
      <c r="M2" s="1"/>
    </row>
    <row r="3" spans="1:13" s="69" customFormat="1" ht="34.5" customHeight="1" x14ac:dyDescent="0.25">
      <c r="A3" s="1"/>
      <c r="B3" s="44" t="s">
        <v>43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69" customFormat="1" ht="16.5" x14ac:dyDescent="0.25">
      <c r="A4" s="1"/>
      <c r="B4" s="71" t="s">
        <v>27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s="69" customFormat="1" ht="16.5" x14ac:dyDescent="0.25">
      <c r="A5" s="1"/>
      <c r="B5" s="1"/>
      <c r="C5" s="1"/>
      <c r="D5" s="1"/>
      <c r="E5" s="4"/>
      <c r="F5" s="4"/>
      <c r="G5" s="1"/>
      <c r="H5" s="1"/>
      <c r="I5" s="1"/>
      <c r="J5" s="1"/>
      <c r="K5" s="1"/>
      <c r="L5" s="1"/>
      <c r="M5" s="1"/>
    </row>
    <row r="6" spans="1:13" ht="87" customHeight="1" x14ac:dyDescent="0.25">
      <c r="B6" s="73" t="s">
        <v>3</v>
      </c>
      <c r="C6" s="73" t="s">
        <v>4</v>
      </c>
      <c r="D6" s="73" t="s">
        <v>28</v>
      </c>
      <c r="E6" s="73" t="s">
        <v>29</v>
      </c>
      <c r="F6" s="73" t="s">
        <v>30</v>
      </c>
      <c r="G6" s="73" t="s">
        <v>31</v>
      </c>
      <c r="H6" s="73" t="s">
        <v>32</v>
      </c>
      <c r="I6" s="73"/>
      <c r="J6" s="73" t="s">
        <v>33</v>
      </c>
      <c r="K6" s="73" t="s">
        <v>34</v>
      </c>
      <c r="L6" s="73" t="s">
        <v>35</v>
      </c>
      <c r="M6" s="74" t="s">
        <v>36</v>
      </c>
    </row>
    <row r="7" spans="1:13" ht="25.5" customHeight="1" x14ac:dyDescent="0.25">
      <c r="B7" s="73"/>
      <c r="C7" s="73"/>
      <c r="D7" s="73"/>
      <c r="E7" s="73"/>
      <c r="F7" s="73"/>
      <c r="G7" s="73"/>
      <c r="H7" s="76" t="s">
        <v>37</v>
      </c>
      <c r="I7" s="76" t="s">
        <v>38</v>
      </c>
      <c r="J7" s="73"/>
      <c r="K7" s="73"/>
      <c r="L7" s="73"/>
      <c r="M7" s="76" t="s">
        <v>39</v>
      </c>
    </row>
    <row r="8" spans="1:13" ht="45" x14ac:dyDescent="0.25">
      <c r="B8" s="79">
        <v>1</v>
      </c>
      <c r="C8" s="79" t="s">
        <v>11</v>
      </c>
      <c r="D8" s="79" t="s">
        <v>44</v>
      </c>
      <c r="E8" s="79" t="s">
        <v>15</v>
      </c>
      <c r="F8" s="79" t="s">
        <v>45</v>
      </c>
      <c r="G8" s="79" t="s">
        <v>46</v>
      </c>
      <c r="H8" s="78" t="s">
        <v>47</v>
      </c>
      <c r="I8" s="95">
        <v>205040829</v>
      </c>
      <c r="J8" s="95" t="s">
        <v>48</v>
      </c>
      <c r="K8" s="96">
        <v>53</v>
      </c>
      <c r="L8" s="82">
        <v>49000</v>
      </c>
      <c r="M8" s="82">
        <f t="shared" ref="M8:M44" si="0">+L8*K8/1000</f>
        <v>2597</v>
      </c>
    </row>
    <row r="9" spans="1:13" ht="45" x14ac:dyDescent="0.25">
      <c r="B9" s="79">
        <v>2</v>
      </c>
      <c r="C9" s="79" t="s">
        <v>11</v>
      </c>
      <c r="D9" s="79" t="s">
        <v>49</v>
      </c>
      <c r="E9" s="79" t="s">
        <v>15</v>
      </c>
      <c r="F9" s="79" t="s">
        <v>45</v>
      </c>
      <c r="G9" s="79" t="s">
        <v>50</v>
      </c>
      <c r="H9" s="78" t="s">
        <v>51</v>
      </c>
      <c r="I9" s="95">
        <v>207079302</v>
      </c>
      <c r="J9" s="95" t="s">
        <v>52</v>
      </c>
      <c r="K9" s="96">
        <v>3</v>
      </c>
      <c r="L9" s="82">
        <v>54000</v>
      </c>
      <c r="M9" s="82">
        <f t="shared" si="0"/>
        <v>162</v>
      </c>
    </row>
    <row r="10" spans="1:13" ht="45" x14ac:dyDescent="0.25">
      <c r="B10" s="79">
        <v>3</v>
      </c>
      <c r="C10" s="79" t="s">
        <v>11</v>
      </c>
      <c r="D10" s="79" t="s">
        <v>49</v>
      </c>
      <c r="E10" s="79" t="s">
        <v>15</v>
      </c>
      <c r="F10" s="79" t="s">
        <v>45</v>
      </c>
      <c r="G10" s="79" t="s">
        <v>53</v>
      </c>
      <c r="H10" s="78" t="s">
        <v>51</v>
      </c>
      <c r="I10" s="95">
        <v>207079302</v>
      </c>
      <c r="J10" s="95" t="s">
        <v>52</v>
      </c>
      <c r="K10" s="96">
        <v>4</v>
      </c>
      <c r="L10" s="82">
        <v>54000</v>
      </c>
      <c r="M10" s="82">
        <f t="shared" si="0"/>
        <v>216</v>
      </c>
    </row>
    <row r="11" spans="1:13" ht="45" x14ac:dyDescent="0.25">
      <c r="B11" s="97">
        <v>4</v>
      </c>
      <c r="C11" s="79" t="s">
        <v>11</v>
      </c>
      <c r="D11" s="79" t="s">
        <v>54</v>
      </c>
      <c r="E11" s="79" t="s">
        <v>15</v>
      </c>
      <c r="F11" s="79" t="s">
        <v>45</v>
      </c>
      <c r="G11" s="79" t="s">
        <v>55</v>
      </c>
      <c r="H11" s="78" t="s">
        <v>56</v>
      </c>
      <c r="I11" s="95">
        <v>309575038</v>
      </c>
      <c r="J11" s="95" t="s">
        <v>57</v>
      </c>
      <c r="K11" s="96">
        <v>4</v>
      </c>
      <c r="L11" s="82">
        <v>635000</v>
      </c>
      <c r="M11" s="82">
        <f t="shared" si="0"/>
        <v>2540</v>
      </c>
    </row>
    <row r="12" spans="1:13" ht="45" x14ac:dyDescent="0.25">
      <c r="B12" s="79">
        <v>5</v>
      </c>
      <c r="C12" s="79" t="s">
        <v>11</v>
      </c>
      <c r="D12" s="79" t="s">
        <v>49</v>
      </c>
      <c r="E12" s="79" t="s">
        <v>15</v>
      </c>
      <c r="F12" s="79" t="s">
        <v>45</v>
      </c>
      <c r="G12" s="79" t="s">
        <v>58</v>
      </c>
      <c r="H12" s="78" t="s">
        <v>51</v>
      </c>
      <c r="I12" s="95">
        <v>207079302</v>
      </c>
      <c r="J12" s="95" t="s">
        <v>52</v>
      </c>
      <c r="K12" s="96">
        <v>3</v>
      </c>
      <c r="L12" s="82">
        <v>79000</v>
      </c>
      <c r="M12" s="82">
        <f t="shared" si="0"/>
        <v>237</v>
      </c>
    </row>
    <row r="13" spans="1:13" ht="45" x14ac:dyDescent="0.25">
      <c r="B13" s="79">
        <v>6</v>
      </c>
      <c r="C13" s="79" t="s">
        <v>11</v>
      </c>
      <c r="D13" s="79" t="s">
        <v>49</v>
      </c>
      <c r="E13" s="79" t="s">
        <v>15</v>
      </c>
      <c r="F13" s="79" t="s">
        <v>45</v>
      </c>
      <c r="G13" s="79" t="s">
        <v>59</v>
      </c>
      <c r="H13" s="78" t="s">
        <v>51</v>
      </c>
      <c r="I13" s="95">
        <v>207079302</v>
      </c>
      <c r="J13" s="95" t="s">
        <v>52</v>
      </c>
      <c r="K13" s="96">
        <v>2</v>
      </c>
      <c r="L13" s="82">
        <v>80000</v>
      </c>
      <c r="M13" s="82">
        <f t="shared" si="0"/>
        <v>160</v>
      </c>
    </row>
    <row r="14" spans="1:13" ht="45" x14ac:dyDescent="0.25">
      <c r="B14" s="79">
        <v>7</v>
      </c>
      <c r="C14" s="79" t="s">
        <v>11</v>
      </c>
      <c r="D14" s="79" t="s">
        <v>60</v>
      </c>
      <c r="E14" s="79" t="s">
        <v>15</v>
      </c>
      <c r="F14" s="79" t="s">
        <v>45</v>
      </c>
      <c r="G14" s="79" t="s">
        <v>61</v>
      </c>
      <c r="H14" s="78" t="s">
        <v>62</v>
      </c>
      <c r="I14" s="95">
        <v>306982910</v>
      </c>
      <c r="J14" s="95" t="s">
        <v>57</v>
      </c>
      <c r="K14" s="96">
        <v>100</v>
      </c>
      <c r="L14" s="82">
        <v>10522</v>
      </c>
      <c r="M14" s="82">
        <f t="shared" si="0"/>
        <v>1052.2</v>
      </c>
    </row>
    <row r="15" spans="1:13" ht="45" x14ac:dyDescent="0.25">
      <c r="B15" s="79">
        <v>8</v>
      </c>
      <c r="C15" s="79" t="s">
        <v>11</v>
      </c>
      <c r="D15" s="79" t="s">
        <v>63</v>
      </c>
      <c r="E15" s="79" t="s">
        <v>15</v>
      </c>
      <c r="F15" s="79" t="s">
        <v>64</v>
      </c>
      <c r="G15" s="79" t="s">
        <v>65</v>
      </c>
      <c r="H15" s="78" t="s">
        <v>66</v>
      </c>
      <c r="I15" s="95">
        <v>31211850210015</v>
      </c>
      <c r="J15" s="95" t="s">
        <v>52</v>
      </c>
      <c r="K15" s="96">
        <v>1</v>
      </c>
      <c r="L15" s="82">
        <v>3995000</v>
      </c>
      <c r="M15" s="82">
        <f t="shared" si="0"/>
        <v>3995</v>
      </c>
    </row>
    <row r="16" spans="1:13" ht="120" x14ac:dyDescent="0.25">
      <c r="B16" s="79">
        <v>9</v>
      </c>
      <c r="C16" s="79" t="s">
        <v>11</v>
      </c>
      <c r="D16" s="79" t="s">
        <v>67</v>
      </c>
      <c r="E16" s="79" t="s">
        <v>15</v>
      </c>
      <c r="F16" s="79" t="s">
        <v>68</v>
      </c>
      <c r="G16" s="79" t="s">
        <v>69</v>
      </c>
      <c r="H16" s="78" t="s">
        <v>70</v>
      </c>
      <c r="I16" s="95">
        <v>305907639</v>
      </c>
      <c r="J16" s="95" t="s">
        <v>52</v>
      </c>
      <c r="K16" s="96">
        <v>12</v>
      </c>
      <c r="L16" s="82">
        <v>197690</v>
      </c>
      <c r="M16" s="82">
        <f t="shared" si="0"/>
        <v>2372.2800000000002</v>
      </c>
    </row>
    <row r="17" spans="2:13" ht="45" x14ac:dyDescent="0.25">
      <c r="B17" s="79">
        <v>10</v>
      </c>
      <c r="C17" s="79" t="s">
        <v>11</v>
      </c>
      <c r="D17" s="79" t="s">
        <v>71</v>
      </c>
      <c r="E17" s="79" t="s">
        <v>15</v>
      </c>
      <c r="F17" s="79" t="s">
        <v>45</v>
      </c>
      <c r="G17" s="79" t="s">
        <v>72</v>
      </c>
      <c r="H17" s="78" t="s">
        <v>73</v>
      </c>
      <c r="I17" s="95">
        <v>204670852</v>
      </c>
      <c r="J17" s="95" t="s">
        <v>52</v>
      </c>
      <c r="K17" s="96">
        <v>1</v>
      </c>
      <c r="L17" s="82">
        <v>3200000</v>
      </c>
      <c r="M17" s="82">
        <f t="shared" si="0"/>
        <v>3200</v>
      </c>
    </row>
    <row r="18" spans="2:13" ht="75" x14ac:dyDescent="0.25">
      <c r="B18" s="79">
        <v>11</v>
      </c>
      <c r="C18" s="79" t="s">
        <v>11</v>
      </c>
      <c r="D18" s="79" t="s">
        <v>74</v>
      </c>
      <c r="E18" s="79" t="s">
        <v>15</v>
      </c>
      <c r="F18" s="79" t="s">
        <v>75</v>
      </c>
      <c r="G18" s="79" t="s">
        <v>61</v>
      </c>
      <c r="H18" s="78" t="s">
        <v>76</v>
      </c>
      <c r="I18" s="95">
        <v>203366731</v>
      </c>
      <c r="J18" s="95" t="s">
        <v>52</v>
      </c>
      <c r="K18" s="96">
        <v>1</v>
      </c>
      <c r="L18" s="82">
        <v>255000</v>
      </c>
      <c r="M18" s="82">
        <f t="shared" si="0"/>
        <v>255</v>
      </c>
    </row>
    <row r="19" spans="2:13" ht="78.75" x14ac:dyDescent="0.25">
      <c r="B19" s="79">
        <v>12</v>
      </c>
      <c r="C19" s="79" t="s">
        <v>11</v>
      </c>
      <c r="D19" s="79" t="s">
        <v>77</v>
      </c>
      <c r="E19" s="79" t="s">
        <v>15</v>
      </c>
      <c r="F19" s="79" t="s">
        <v>68</v>
      </c>
      <c r="G19" s="79" t="s">
        <v>78</v>
      </c>
      <c r="H19" s="78" t="s">
        <v>79</v>
      </c>
      <c r="I19" s="95">
        <v>204118319</v>
      </c>
      <c r="J19" s="95" t="s">
        <v>52</v>
      </c>
      <c r="K19" s="96">
        <v>11</v>
      </c>
      <c r="L19" s="82">
        <v>348000</v>
      </c>
      <c r="M19" s="82">
        <f t="shared" si="0"/>
        <v>3828</v>
      </c>
    </row>
    <row r="20" spans="2:13" ht="78.75" x14ac:dyDescent="0.25">
      <c r="B20" s="79">
        <v>13</v>
      </c>
      <c r="C20" s="79" t="s">
        <v>11</v>
      </c>
      <c r="D20" s="79" t="s">
        <v>80</v>
      </c>
      <c r="E20" s="79" t="s">
        <v>15</v>
      </c>
      <c r="F20" s="79" t="s">
        <v>68</v>
      </c>
      <c r="G20" s="79" t="s">
        <v>81</v>
      </c>
      <c r="H20" s="78" t="s">
        <v>79</v>
      </c>
      <c r="I20" s="95">
        <v>204118319</v>
      </c>
      <c r="J20" s="95" t="s">
        <v>52</v>
      </c>
      <c r="K20" s="96">
        <v>12</v>
      </c>
      <c r="L20" s="82">
        <v>45000</v>
      </c>
      <c r="M20" s="82">
        <f t="shared" si="0"/>
        <v>540</v>
      </c>
    </row>
    <row r="21" spans="2:13" ht="120" x14ac:dyDescent="0.25">
      <c r="B21" s="79">
        <v>14</v>
      </c>
      <c r="C21" s="79" t="s">
        <v>11</v>
      </c>
      <c r="D21" s="79" t="s">
        <v>82</v>
      </c>
      <c r="E21" s="79" t="s">
        <v>15</v>
      </c>
      <c r="F21" s="79" t="s">
        <v>68</v>
      </c>
      <c r="G21" s="79" t="s">
        <v>83</v>
      </c>
      <c r="H21" s="78" t="s">
        <v>70</v>
      </c>
      <c r="I21" s="95">
        <v>305907639</v>
      </c>
      <c r="J21" s="95" t="s">
        <v>52</v>
      </c>
      <c r="K21" s="96">
        <v>35</v>
      </c>
      <c r="L21" s="82">
        <v>197690</v>
      </c>
      <c r="M21" s="82">
        <f t="shared" si="0"/>
        <v>6919.15</v>
      </c>
    </row>
    <row r="22" spans="2:13" ht="45" x14ac:dyDescent="0.25">
      <c r="B22" s="79">
        <v>15</v>
      </c>
      <c r="C22" s="79" t="s">
        <v>11</v>
      </c>
      <c r="D22" s="79" t="s">
        <v>84</v>
      </c>
      <c r="E22" s="79" t="s">
        <v>15</v>
      </c>
      <c r="F22" s="79" t="s">
        <v>75</v>
      </c>
      <c r="G22" s="79" t="s">
        <v>85</v>
      </c>
      <c r="H22" s="78" t="s">
        <v>86</v>
      </c>
      <c r="I22" s="95">
        <v>201440547</v>
      </c>
      <c r="J22" s="95" t="s">
        <v>52</v>
      </c>
      <c r="K22" s="96">
        <v>12</v>
      </c>
      <c r="L22" s="82">
        <v>81560</v>
      </c>
      <c r="M22" s="82">
        <f t="shared" si="0"/>
        <v>978.72</v>
      </c>
    </row>
    <row r="23" spans="2:13" ht="45" x14ac:dyDescent="0.25">
      <c r="B23" s="79">
        <v>16</v>
      </c>
      <c r="C23" s="79" t="s">
        <v>11</v>
      </c>
      <c r="D23" s="79" t="s">
        <v>87</v>
      </c>
      <c r="E23" s="79" t="s">
        <v>15</v>
      </c>
      <c r="F23" s="79" t="s">
        <v>45</v>
      </c>
      <c r="G23" s="79" t="s">
        <v>85</v>
      </c>
      <c r="H23" s="78" t="s">
        <v>88</v>
      </c>
      <c r="I23" s="95">
        <v>306579176</v>
      </c>
      <c r="J23" s="95" t="s">
        <v>52</v>
      </c>
      <c r="K23" s="96">
        <v>1</v>
      </c>
      <c r="L23" s="82">
        <v>4698800</v>
      </c>
      <c r="M23" s="82">
        <f t="shared" si="0"/>
        <v>4698.8</v>
      </c>
    </row>
    <row r="24" spans="2:13" ht="60" x14ac:dyDescent="0.25">
      <c r="B24" s="79">
        <v>17</v>
      </c>
      <c r="C24" s="79" t="s">
        <v>11</v>
      </c>
      <c r="D24" s="79" t="s">
        <v>89</v>
      </c>
      <c r="E24" s="79" t="s">
        <v>15</v>
      </c>
      <c r="F24" s="79" t="s">
        <v>75</v>
      </c>
      <c r="G24" s="79" t="s">
        <v>90</v>
      </c>
      <c r="H24" s="78" t="s">
        <v>76</v>
      </c>
      <c r="I24" s="95">
        <v>203366731</v>
      </c>
      <c r="J24" s="95" t="s">
        <v>52</v>
      </c>
      <c r="K24" s="96">
        <v>1</v>
      </c>
      <c r="L24" s="82">
        <v>746000</v>
      </c>
      <c r="M24" s="82">
        <f t="shared" si="0"/>
        <v>746</v>
      </c>
    </row>
    <row r="25" spans="2:13" ht="45" x14ac:dyDescent="0.25">
      <c r="B25" s="79">
        <v>18</v>
      </c>
      <c r="C25" s="79" t="s">
        <v>11</v>
      </c>
      <c r="D25" s="79" t="s">
        <v>91</v>
      </c>
      <c r="E25" s="79" t="s">
        <v>15</v>
      </c>
      <c r="F25" s="79" t="s">
        <v>75</v>
      </c>
      <c r="G25" s="79" t="s">
        <v>92</v>
      </c>
      <c r="H25" s="78" t="s">
        <v>76</v>
      </c>
      <c r="I25" s="95">
        <v>203366731</v>
      </c>
      <c r="J25" s="95" t="s">
        <v>52</v>
      </c>
      <c r="K25" s="96">
        <v>12</v>
      </c>
      <c r="L25" s="82">
        <v>209838</v>
      </c>
      <c r="M25" s="82">
        <f t="shared" si="0"/>
        <v>2518.056</v>
      </c>
    </row>
    <row r="26" spans="2:13" ht="45" x14ac:dyDescent="0.25">
      <c r="B26" s="79">
        <v>19</v>
      </c>
      <c r="C26" s="79" t="s">
        <v>11</v>
      </c>
      <c r="D26" s="79" t="s">
        <v>93</v>
      </c>
      <c r="E26" s="79" t="s">
        <v>15</v>
      </c>
      <c r="F26" s="79" t="s">
        <v>75</v>
      </c>
      <c r="G26" s="79" t="s">
        <v>94</v>
      </c>
      <c r="H26" s="78" t="s">
        <v>76</v>
      </c>
      <c r="I26" s="95">
        <v>203366731</v>
      </c>
      <c r="J26" s="95" t="s">
        <v>52</v>
      </c>
      <c r="K26" s="96">
        <v>12</v>
      </c>
      <c r="L26" s="82">
        <v>273830</v>
      </c>
      <c r="M26" s="82">
        <f t="shared" si="0"/>
        <v>3285.96</v>
      </c>
    </row>
    <row r="27" spans="2:13" ht="45" x14ac:dyDescent="0.25">
      <c r="B27" s="79">
        <v>20</v>
      </c>
      <c r="C27" s="79" t="s">
        <v>11</v>
      </c>
      <c r="D27" s="79" t="s">
        <v>93</v>
      </c>
      <c r="E27" s="79" t="s">
        <v>15</v>
      </c>
      <c r="F27" s="79" t="s">
        <v>75</v>
      </c>
      <c r="G27" s="79" t="s">
        <v>95</v>
      </c>
      <c r="H27" s="78" t="s">
        <v>76</v>
      </c>
      <c r="I27" s="95">
        <v>203366731</v>
      </c>
      <c r="J27" s="95" t="s">
        <v>52</v>
      </c>
      <c r="K27" s="96">
        <v>12</v>
      </c>
      <c r="L27" s="82">
        <v>83928</v>
      </c>
      <c r="M27" s="82">
        <f t="shared" si="0"/>
        <v>1007.136</v>
      </c>
    </row>
    <row r="28" spans="2:13" ht="45" x14ac:dyDescent="0.25">
      <c r="B28" s="79">
        <v>21</v>
      </c>
      <c r="C28" s="79" t="s">
        <v>11</v>
      </c>
      <c r="D28" s="79" t="s">
        <v>96</v>
      </c>
      <c r="E28" s="79" t="s">
        <v>15</v>
      </c>
      <c r="F28" s="79" t="s">
        <v>68</v>
      </c>
      <c r="G28" s="79" t="s">
        <v>97</v>
      </c>
      <c r="H28" s="78" t="s">
        <v>98</v>
      </c>
      <c r="I28" s="95">
        <v>308120160</v>
      </c>
      <c r="J28" s="95" t="s">
        <v>52</v>
      </c>
      <c r="K28" s="96">
        <v>3</v>
      </c>
      <c r="L28" s="82">
        <v>14090000</v>
      </c>
      <c r="M28" s="82">
        <f t="shared" si="0"/>
        <v>42270</v>
      </c>
    </row>
    <row r="29" spans="2:13" ht="45" x14ac:dyDescent="0.25">
      <c r="B29" s="79">
        <v>22</v>
      </c>
      <c r="C29" s="79" t="s">
        <v>11</v>
      </c>
      <c r="D29" s="79" t="s">
        <v>99</v>
      </c>
      <c r="E29" s="79" t="s">
        <v>15</v>
      </c>
      <c r="F29" s="79" t="s">
        <v>45</v>
      </c>
      <c r="G29" s="79" t="s">
        <v>100</v>
      </c>
      <c r="H29" s="78" t="s">
        <v>101</v>
      </c>
      <c r="I29" s="95">
        <v>204660595</v>
      </c>
      <c r="J29" s="95" t="s">
        <v>52</v>
      </c>
      <c r="K29" s="96">
        <v>29</v>
      </c>
      <c r="L29" s="82">
        <v>44750</v>
      </c>
      <c r="M29" s="82">
        <f t="shared" si="0"/>
        <v>1297.75</v>
      </c>
    </row>
    <row r="30" spans="2:13" ht="45" x14ac:dyDescent="0.25">
      <c r="B30" s="79">
        <v>23</v>
      </c>
      <c r="C30" s="79" t="s">
        <v>11</v>
      </c>
      <c r="D30" s="79" t="s">
        <v>102</v>
      </c>
      <c r="E30" s="79" t="s">
        <v>15</v>
      </c>
      <c r="F30" s="79" t="s">
        <v>103</v>
      </c>
      <c r="G30" s="79" t="s">
        <v>104</v>
      </c>
      <c r="H30" s="78" t="s">
        <v>105</v>
      </c>
      <c r="I30" s="95">
        <v>202590804</v>
      </c>
      <c r="J30" s="95" t="s">
        <v>52</v>
      </c>
      <c r="K30" s="96">
        <v>1</v>
      </c>
      <c r="L30" s="82">
        <v>4000000</v>
      </c>
      <c r="M30" s="82">
        <f t="shared" si="0"/>
        <v>4000</v>
      </c>
    </row>
    <row r="31" spans="2:13" ht="90" x14ac:dyDescent="0.25">
      <c r="B31" s="79">
        <v>24</v>
      </c>
      <c r="C31" s="79" t="s">
        <v>11</v>
      </c>
      <c r="D31" s="79" t="s">
        <v>106</v>
      </c>
      <c r="E31" s="79" t="s">
        <v>15</v>
      </c>
      <c r="F31" s="79" t="s">
        <v>75</v>
      </c>
      <c r="G31" s="79" t="s">
        <v>107</v>
      </c>
      <c r="H31" s="78" t="s">
        <v>108</v>
      </c>
      <c r="I31" s="95">
        <v>305109680</v>
      </c>
      <c r="J31" s="95" t="s">
        <v>52</v>
      </c>
      <c r="K31" s="96">
        <v>3</v>
      </c>
      <c r="L31" s="82">
        <v>1112980</v>
      </c>
      <c r="M31" s="82">
        <f t="shared" si="0"/>
        <v>3338.94</v>
      </c>
    </row>
    <row r="32" spans="2:13" ht="45" x14ac:dyDescent="0.25">
      <c r="B32" s="79">
        <v>25</v>
      </c>
      <c r="C32" s="79" t="s">
        <v>11</v>
      </c>
      <c r="D32" s="79" t="s">
        <v>54</v>
      </c>
      <c r="E32" s="79" t="s">
        <v>15</v>
      </c>
      <c r="F32" s="79" t="s">
        <v>45</v>
      </c>
      <c r="G32" s="79" t="s">
        <v>109</v>
      </c>
      <c r="H32" s="78" t="s">
        <v>56</v>
      </c>
      <c r="I32" s="95">
        <v>309575038</v>
      </c>
      <c r="J32" s="95" t="s">
        <v>110</v>
      </c>
      <c r="K32" s="96">
        <v>1</v>
      </c>
      <c r="L32" s="82">
        <v>599000</v>
      </c>
      <c r="M32" s="82">
        <f t="shared" si="0"/>
        <v>599</v>
      </c>
    </row>
    <row r="33" spans="2:13" ht="45" x14ac:dyDescent="0.25">
      <c r="B33" s="79">
        <v>26</v>
      </c>
      <c r="C33" s="79" t="s">
        <v>11</v>
      </c>
      <c r="D33" s="79" t="s">
        <v>111</v>
      </c>
      <c r="E33" s="79" t="s">
        <v>15</v>
      </c>
      <c r="F33" s="79" t="s">
        <v>112</v>
      </c>
      <c r="G33" s="79">
        <v>1</v>
      </c>
      <c r="H33" s="98" t="s">
        <v>113</v>
      </c>
      <c r="I33" s="95">
        <v>200933985</v>
      </c>
      <c r="J33" s="95" t="s">
        <v>52</v>
      </c>
      <c r="K33" s="96">
        <v>1</v>
      </c>
      <c r="L33" s="82">
        <v>200000</v>
      </c>
      <c r="M33" s="82">
        <f t="shared" si="0"/>
        <v>200</v>
      </c>
    </row>
    <row r="34" spans="2:13" ht="45" x14ac:dyDescent="0.25">
      <c r="B34" s="79">
        <v>27</v>
      </c>
      <c r="C34" s="79" t="s">
        <v>11</v>
      </c>
      <c r="D34" s="79" t="s">
        <v>54</v>
      </c>
      <c r="E34" s="79" t="s">
        <v>15</v>
      </c>
      <c r="F34" s="79" t="s">
        <v>45</v>
      </c>
      <c r="G34" s="79" t="s">
        <v>114</v>
      </c>
      <c r="H34" s="78" t="s">
        <v>115</v>
      </c>
      <c r="I34" s="95">
        <v>308600520</v>
      </c>
      <c r="J34" s="95" t="s">
        <v>110</v>
      </c>
      <c r="K34" s="96">
        <v>1</v>
      </c>
      <c r="L34" s="82">
        <v>444444</v>
      </c>
      <c r="M34" s="82">
        <f t="shared" si="0"/>
        <v>444.44400000000002</v>
      </c>
    </row>
    <row r="35" spans="2:13" ht="45" x14ac:dyDescent="0.25">
      <c r="B35" s="79">
        <v>28</v>
      </c>
      <c r="C35" s="79" t="s">
        <v>11</v>
      </c>
      <c r="D35" s="79" t="s">
        <v>116</v>
      </c>
      <c r="E35" s="79" t="s">
        <v>15</v>
      </c>
      <c r="F35" s="79" t="s">
        <v>75</v>
      </c>
      <c r="G35" s="79" t="s">
        <v>117</v>
      </c>
      <c r="H35" s="78" t="s">
        <v>86</v>
      </c>
      <c r="I35" s="95">
        <v>201440547</v>
      </c>
      <c r="J35" s="95" t="s">
        <v>52</v>
      </c>
      <c r="K35" s="96">
        <v>3</v>
      </c>
      <c r="L35" s="82">
        <v>500000</v>
      </c>
      <c r="M35" s="82">
        <f t="shared" si="0"/>
        <v>1500</v>
      </c>
    </row>
    <row r="36" spans="2:13" ht="45" x14ac:dyDescent="0.25">
      <c r="B36" s="79">
        <v>29</v>
      </c>
      <c r="C36" s="79" t="s">
        <v>11</v>
      </c>
      <c r="D36" s="79" t="s">
        <v>118</v>
      </c>
      <c r="E36" s="79" t="s">
        <v>15</v>
      </c>
      <c r="F36" s="79" t="s">
        <v>119</v>
      </c>
      <c r="G36" s="79" t="s">
        <v>120</v>
      </c>
      <c r="H36" s="78" t="s">
        <v>121</v>
      </c>
      <c r="I36" s="95">
        <v>300970850</v>
      </c>
      <c r="J36" s="95" t="s">
        <v>52</v>
      </c>
      <c r="K36" s="96">
        <v>1</v>
      </c>
      <c r="L36" s="96">
        <v>28800000</v>
      </c>
      <c r="M36" s="82">
        <f t="shared" si="0"/>
        <v>28800</v>
      </c>
    </row>
    <row r="37" spans="2:13" ht="15" customHeight="1" x14ac:dyDescent="0.25">
      <c r="B37" s="79"/>
      <c r="C37" s="79"/>
      <c r="D37" s="99"/>
      <c r="E37" s="99"/>
      <c r="F37" s="99"/>
      <c r="G37" s="99"/>
      <c r="H37" s="100"/>
      <c r="I37" s="101"/>
      <c r="J37" s="82"/>
      <c r="K37" s="102">
        <f>SUM(K8:K36)</f>
        <v>335</v>
      </c>
      <c r="L37" s="102">
        <f>SUM(L8:L36)</f>
        <v>65085032</v>
      </c>
      <c r="M37" s="102">
        <f>SUM(M8:M36)</f>
        <v>123758.436</v>
      </c>
    </row>
    <row r="38" spans="2:13" ht="45" x14ac:dyDescent="0.25">
      <c r="B38" s="103">
        <v>30</v>
      </c>
      <c r="C38" s="79" t="s">
        <v>11</v>
      </c>
      <c r="D38" s="79" t="s">
        <v>122</v>
      </c>
      <c r="E38" s="79" t="s">
        <v>13</v>
      </c>
      <c r="F38" s="97" t="s">
        <v>123</v>
      </c>
      <c r="G38" s="79" t="s">
        <v>124</v>
      </c>
      <c r="H38" s="78" t="s">
        <v>125</v>
      </c>
      <c r="I38" s="95">
        <v>303255186</v>
      </c>
      <c r="J38" s="95" t="s">
        <v>57</v>
      </c>
      <c r="K38" s="96">
        <v>100</v>
      </c>
      <c r="L38" s="82">
        <v>4800</v>
      </c>
      <c r="M38" s="82">
        <f t="shared" ref="M38:M39" si="1">+L38*K38/1000</f>
        <v>480</v>
      </c>
    </row>
    <row r="39" spans="2:13" ht="60" x14ac:dyDescent="0.25">
      <c r="B39" s="103">
        <v>31</v>
      </c>
      <c r="C39" s="79" t="s">
        <v>11</v>
      </c>
      <c r="D39" s="79" t="s">
        <v>126</v>
      </c>
      <c r="E39" s="79" t="s">
        <v>13</v>
      </c>
      <c r="F39" s="79" t="s">
        <v>127</v>
      </c>
      <c r="G39" s="79" t="s">
        <v>128</v>
      </c>
      <c r="H39" s="78" t="s">
        <v>129</v>
      </c>
      <c r="I39" s="95">
        <v>200638670</v>
      </c>
      <c r="J39" s="95" t="s">
        <v>52</v>
      </c>
      <c r="K39" s="96">
        <v>1</v>
      </c>
      <c r="L39" s="82">
        <v>168000</v>
      </c>
      <c r="M39" s="82">
        <f t="shared" si="1"/>
        <v>168</v>
      </c>
    </row>
    <row r="40" spans="2:13" ht="15.75" x14ac:dyDescent="0.25">
      <c r="B40" s="79"/>
      <c r="C40" s="79"/>
      <c r="D40" s="99"/>
      <c r="E40" s="99"/>
      <c r="F40" s="99"/>
      <c r="G40" s="99"/>
      <c r="H40" s="100"/>
      <c r="I40" s="101"/>
      <c r="J40" s="82"/>
      <c r="K40" s="102">
        <f>SUM(K38:K39)</f>
        <v>101</v>
      </c>
      <c r="L40" s="102">
        <f>SUM(L38:L39)</f>
        <v>172800</v>
      </c>
      <c r="M40" s="102">
        <f>SUM(M38:M39)</f>
        <v>648</v>
      </c>
    </row>
    <row r="41" spans="2:13" ht="47.25" x14ac:dyDescent="0.25">
      <c r="B41" s="103">
        <v>32</v>
      </c>
      <c r="C41" s="79" t="s">
        <v>11</v>
      </c>
      <c r="D41" s="79" t="s">
        <v>130</v>
      </c>
      <c r="E41" s="79" t="s">
        <v>13</v>
      </c>
      <c r="F41" s="97" t="s">
        <v>123</v>
      </c>
      <c r="G41" s="79" t="s">
        <v>131</v>
      </c>
      <c r="H41" s="78" t="s">
        <v>132</v>
      </c>
      <c r="I41" s="95">
        <v>32406750170056</v>
      </c>
      <c r="J41" s="95" t="s">
        <v>57</v>
      </c>
      <c r="K41" s="96">
        <v>30</v>
      </c>
      <c r="L41" s="82">
        <v>800000</v>
      </c>
      <c r="M41" s="82">
        <f t="shared" si="0"/>
        <v>24000</v>
      </c>
    </row>
    <row r="42" spans="2:13" ht="45" x14ac:dyDescent="0.25">
      <c r="B42" s="103">
        <v>33</v>
      </c>
      <c r="C42" s="79" t="s">
        <v>11</v>
      </c>
      <c r="D42" s="79" t="s">
        <v>133</v>
      </c>
      <c r="E42" s="79" t="s">
        <v>13</v>
      </c>
      <c r="F42" s="97" t="s">
        <v>123</v>
      </c>
      <c r="G42" s="79" t="s">
        <v>134</v>
      </c>
      <c r="H42" s="78" t="s">
        <v>135</v>
      </c>
      <c r="I42" s="95">
        <v>308480316</v>
      </c>
      <c r="J42" s="95" t="s">
        <v>57</v>
      </c>
      <c r="K42" s="96">
        <v>1</v>
      </c>
      <c r="L42" s="82">
        <v>1384000</v>
      </c>
      <c r="M42" s="82">
        <f t="shared" si="0"/>
        <v>1384</v>
      </c>
    </row>
    <row r="43" spans="2:13" ht="45" x14ac:dyDescent="0.25">
      <c r="B43" s="103">
        <v>34</v>
      </c>
      <c r="C43" s="79" t="s">
        <v>11</v>
      </c>
      <c r="D43" s="79" t="s">
        <v>136</v>
      </c>
      <c r="E43" s="79" t="s">
        <v>13</v>
      </c>
      <c r="F43" s="97" t="s">
        <v>123</v>
      </c>
      <c r="G43" s="79" t="s">
        <v>137</v>
      </c>
      <c r="H43" s="78" t="s">
        <v>135</v>
      </c>
      <c r="I43" s="95">
        <v>308480316</v>
      </c>
      <c r="J43" s="95" t="s">
        <v>57</v>
      </c>
      <c r="K43" s="96">
        <v>1</v>
      </c>
      <c r="L43" s="82">
        <v>1053000</v>
      </c>
      <c r="M43" s="82">
        <f t="shared" si="0"/>
        <v>1053</v>
      </c>
    </row>
    <row r="44" spans="2:13" ht="45" x14ac:dyDescent="0.25">
      <c r="B44" s="103">
        <v>35</v>
      </c>
      <c r="C44" s="79" t="s">
        <v>11</v>
      </c>
      <c r="D44" s="79" t="s">
        <v>138</v>
      </c>
      <c r="E44" s="79" t="s">
        <v>13</v>
      </c>
      <c r="F44" s="97" t="s">
        <v>123</v>
      </c>
      <c r="G44" s="79" t="s">
        <v>139</v>
      </c>
      <c r="H44" s="78" t="s">
        <v>140</v>
      </c>
      <c r="I44" s="95">
        <v>306406501</v>
      </c>
      <c r="J44" s="95" t="s">
        <v>57</v>
      </c>
      <c r="K44" s="96">
        <v>1</v>
      </c>
      <c r="L44" s="82">
        <v>685000</v>
      </c>
      <c r="M44" s="82">
        <f t="shared" si="0"/>
        <v>685</v>
      </c>
    </row>
    <row r="45" spans="2:13" ht="45" x14ac:dyDescent="0.25">
      <c r="B45" s="103">
        <v>36</v>
      </c>
      <c r="C45" s="79" t="s">
        <v>11</v>
      </c>
      <c r="D45" s="79" t="s">
        <v>141</v>
      </c>
      <c r="E45" s="79" t="s">
        <v>13</v>
      </c>
      <c r="F45" s="97" t="s">
        <v>123</v>
      </c>
      <c r="G45" s="79" t="s">
        <v>142</v>
      </c>
      <c r="H45" s="78" t="s">
        <v>143</v>
      </c>
      <c r="I45" s="95">
        <v>310176725</v>
      </c>
      <c r="J45" s="95" t="s">
        <v>57</v>
      </c>
      <c r="K45" s="96">
        <v>1</v>
      </c>
      <c r="L45" s="82">
        <v>1250000</v>
      </c>
      <c r="M45" s="82">
        <f>+L45*K45/1000</f>
        <v>1250</v>
      </c>
    </row>
    <row r="46" spans="2:13" ht="45" x14ac:dyDescent="0.25">
      <c r="B46" s="103">
        <v>37</v>
      </c>
      <c r="C46" s="79" t="s">
        <v>11</v>
      </c>
      <c r="D46" s="79" t="s">
        <v>144</v>
      </c>
      <c r="E46" s="79" t="s">
        <v>13</v>
      </c>
      <c r="F46" s="97" t="s">
        <v>123</v>
      </c>
      <c r="G46" s="79" t="s">
        <v>145</v>
      </c>
      <c r="H46" s="78" t="s">
        <v>146</v>
      </c>
      <c r="I46" s="95">
        <v>309857785</v>
      </c>
      <c r="J46" s="95" t="s">
        <v>57</v>
      </c>
      <c r="K46" s="96">
        <v>50</v>
      </c>
      <c r="L46" s="82">
        <v>144899</v>
      </c>
      <c r="M46" s="82">
        <f t="shared" ref="M46:M57" si="2">+L46*K46/1000</f>
        <v>7244.95</v>
      </c>
    </row>
    <row r="47" spans="2:13" ht="45" x14ac:dyDescent="0.25">
      <c r="B47" s="103">
        <v>38</v>
      </c>
      <c r="C47" s="79" t="s">
        <v>11</v>
      </c>
      <c r="D47" s="79" t="s">
        <v>147</v>
      </c>
      <c r="E47" s="79" t="s">
        <v>13</v>
      </c>
      <c r="F47" s="97" t="s">
        <v>45</v>
      </c>
      <c r="G47" s="79" t="s">
        <v>148</v>
      </c>
      <c r="H47" s="78" t="s">
        <v>149</v>
      </c>
      <c r="I47" s="95">
        <v>309934040</v>
      </c>
      <c r="J47" s="95" t="s">
        <v>57</v>
      </c>
      <c r="K47" s="96">
        <v>16</v>
      </c>
      <c r="L47" s="82">
        <v>299100</v>
      </c>
      <c r="M47" s="82">
        <f t="shared" si="2"/>
        <v>4785.6000000000004</v>
      </c>
    </row>
    <row r="48" spans="2:13" ht="45" x14ac:dyDescent="0.25">
      <c r="B48" s="103">
        <v>39</v>
      </c>
      <c r="C48" s="79" t="s">
        <v>11</v>
      </c>
      <c r="D48" s="79" t="s">
        <v>150</v>
      </c>
      <c r="E48" s="79" t="s">
        <v>13</v>
      </c>
      <c r="F48" s="97" t="s">
        <v>45</v>
      </c>
      <c r="G48" s="79" t="s">
        <v>151</v>
      </c>
      <c r="H48" s="78" t="s">
        <v>152</v>
      </c>
      <c r="I48" s="95">
        <v>309521911</v>
      </c>
      <c r="J48" s="95" t="s">
        <v>57</v>
      </c>
      <c r="K48" s="96">
        <v>5</v>
      </c>
      <c r="L48" s="82">
        <v>218000</v>
      </c>
      <c r="M48" s="82">
        <f t="shared" si="2"/>
        <v>1090</v>
      </c>
    </row>
    <row r="49" spans="2:13" ht="45" x14ac:dyDescent="0.25">
      <c r="B49" s="103">
        <v>40</v>
      </c>
      <c r="C49" s="79" t="s">
        <v>11</v>
      </c>
      <c r="D49" s="79" t="s">
        <v>144</v>
      </c>
      <c r="E49" s="79" t="s">
        <v>13</v>
      </c>
      <c r="F49" s="97" t="s">
        <v>123</v>
      </c>
      <c r="G49" s="79" t="s">
        <v>153</v>
      </c>
      <c r="H49" s="78" t="s">
        <v>146</v>
      </c>
      <c r="I49" s="95">
        <v>309857785</v>
      </c>
      <c r="J49" s="95" t="s">
        <v>57</v>
      </c>
      <c r="K49" s="96">
        <v>14</v>
      </c>
      <c r="L49" s="82">
        <v>169999</v>
      </c>
      <c r="M49" s="82">
        <f t="shared" si="2"/>
        <v>2379.9859999999999</v>
      </c>
    </row>
    <row r="50" spans="2:13" ht="45" x14ac:dyDescent="0.25">
      <c r="B50" s="103">
        <v>41</v>
      </c>
      <c r="C50" s="79" t="s">
        <v>11</v>
      </c>
      <c r="D50" s="79" t="s">
        <v>154</v>
      </c>
      <c r="E50" s="79" t="s">
        <v>13</v>
      </c>
      <c r="F50" s="97" t="s">
        <v>123</v>
      </c>
      <c r="G50" s="79" t="s">
        <v>155</v>
      </c>
      <c r="H50" s="78" t="s">
        <v>156</v>
      </c>
      <c r="I50" s="95">
        <v>308287032</v>
      </c>
      <c r="J50" s="95" t="s">
        <v>57</v>
      </c>
      <c r="K50" s="96">
        <v>1</v>
      </c>
      <c r="L50" s="82">
        <v>3979999</v>
      </c>
      <c r="M50" s="82">
        <f t="shared" si="2"/>
        <v>3979.9989999999998</v>
      </c>
    </row>
    <row r="51" spans="2:13" ht="78.75" x14ac:dyDescent="0.25">
      <c r="B51" s="103">
        <v>42</v>
      </c>
      <c r="C51" s="79" t="s">
        <v>11</v>
      </c>
      <c r="D51" s="79" t="s">
        <v>157</v>
      </c>
      <c r="E51" s="79" t="s">
        <v>13</v>
      </c>
      <c r="F51" s="79" t="s">
        <v>158</v>
      </c>
      <c r="G51" s="79" t="s">
        <v>159</v>
      </c>
      <c r="H51" s="78" t="s">
        <v>160</v>
      </c>
      <c r="I51" s="95">
        <v>308310803</v>
      </c>
      <c r="J51" s="95" t="s">
        <v>52</v>
      </c>
      <c r="K51" s="96">
        <v>95</v>
      </c>
      <c r="L51" s="82">
        <v>900000</v>
      </c>
      <c r="M51" s="82">
        <f t="shared" si="2"/>
        <v>85500</v>
      </c>
    </row>
    <row r="52" spans="2:13" ht="45" x14ac:dyDescent="0.25">
      <c r="B52" s="103">
        <v>43</v>
      </c>
      <c r="C52" s="79" t="s">
        <v>11</v>
      </c>
      <c r="D52" s="79" t="s">
        <v>161</v>
      </c>
      <c r="E52" s="79" t="s">
        <v>13</v>
      </c>
      <c r="F52" s="97" t="s">
        <v>123</v>
      </c>
      <c r="G52" s="79" t="s">
        <v>162</v>
      </c>
      <c r="H52" s="78" t="s">
        <v>163</v>
      </c>
      <c r="I52" s="95">
        <v>302142218</v>
      </c>
      <c r="J52" s="95" t="s">
        <v>52</v>
      </c>
      <c r="K52" s="96">
        <v>1</v>
      </c>
      <c r="L52" s="82">
        <v>14750000</v>
      </c>
      <c r="M52" s="82">
        <f t="shared" si="2"/>
        <v>14750</v>
      </c>
    </row>
    <row r="53" spans="2:13" ht="45" x14ac:dyDescent="0.25">
      <c r="B53" s="103">
        <v>44</v>
      </c>
      <c r="C53" s="79" t="s">
        <v>11</v>
      </c>
      <c r="D53" s="79" t="s">
        <v>161</v>
      </c>
      <c r="E53" s="79" t="s">
        <v>13</v>
      </c>
      <c r="F53" s="97" t="s">
        <v>123</v>
      </c>
      <c r="G53" s="79" t="s">
        <v>164</v>
      </c>
      <c r="H53" s="78" t="s">
        <v>163</v>
      </c>
      <c r="I53" s="95">
        <v>302142218</v>
      </c>
      <c r="J53" s="95" t="s">
        <v>52</v>
      </c>
      <c r="K53" s="96">
        <v>1</v>
      </c>
      <c r="L53" s="82">
        <v>14420000</v>
      </c>
      <c r="M53" s="82">
        <f t="shared" si="2"/>
        <v>14420</v>
      </c>
    </row>
    <row r="54" spans="2:13" ht="60" x14ac:dyDescent="0.25">
      <c r="B54" s="103">
        <v>45</v>
      </c>
      <c r="C54" s="79" t="s">
        <v>11</v>
      </c>
      <c r="D54" s="79" t="s">
        <v>165</v>
      </c>
      <c r="E54" s="79" t="s">
        <v>13</v>
      </c>
      <c r="F54" s="97" t="s">
        <v>112</v>
      </c>
      <c r="G54" s="79">
        <v>1</v>
      </c>
      <c r="H54" s="78" t="s">
        <v>166</v>
      </c>
      <c r="I54" s="95">
        <v>303255186</v>
      </c>
      <c r="J54" s="95" t="s">
        <v>52</v>
      </c>
      <c r="K54" s="96">
        <v>1</v>
      </c>
      <c r="L54" s="82">
        <v>14090000</v>
      </c>
      <c r="M54" s="82">
        <f t="shared" si="2"/>
        <v>14090</v>
      </c>
    </row>
    <row r="55" spans="2:13" ht="45" x14ac:dyDescent="0.25">
      <c r="B55" s="103">
        <v>46</v>
      </c>
      <c r="C55" s="79" t="s">
        <v>11</v>
      </c>
      <c r="D55" s="79" t="s">
        <v>167</v>
      </c>
      <c r="E55" s="79" t="s">
        <v>13</v>
      </c>
      <c r="F55" s="97" t="s">
        <v>123</v>
      </c>
      <c r="G55" s="79" t="s">
        <v>168</v>
      </c>
      <c r="H55" s="78" t="s">
        <v>169</v>
      </c>
      <c r="I55" s="95">
        <v>307809798</v>
      </c>
      <c r="J55" s="95" t="s">
        <v>52</v>
      </c>
      <c r="K55" s="96">
        <v>3</v>
      </c>
      <c r="L55" s="82">
        <v>2166666</v>
      </c>
      <c r="M55" s="82">
        <f t="shared" si="2"/>
        <v>6499.9979999999996</v>
      </c>
    </row>
    <row r="56" spans="2:13" ht="45" x14ac:dyDescent="0.25">
      <c r="B56" s="103">
        <v>47</v>
      </c>
      <c r="C56" s="79" t="s">
        <v>11</v>
      </c>
      <c r="D56" s="104" t="s">
        <v>150</v>
      </c>
      <c r="E56" s="79" t="s">
        <v>13</v>
      </c>
      <c r="F56" s="97" t="s">
        <v>123</v>
      </c>
      <c r="G56" s="79" t="s">
        <v>170</v>
      </c>
      <c r="H56" s="78" t="s">
        <v>171</v>
      </c>
      <c r="I56" s="95">
        <v>310040586</v>
      </c>
      <c r="J56" s="95" t="s">
        <v>57</v>
      </c>
      <c r="K56" s="96">
        <v>5</v>
      </c>
      <c r="L56" s="82">
        <v>222222</v>
      </c>
      <c r="M56" s="82">
        <f t="shared" si="2"/>
        <v>1111.1099999999999</v>
      </c>
    </row>
    <row r="57" spans="2:13" ht="45" x14ac:dyDescent="0.25">
      <c r="B57" s="103">
        <v>48</v>
      </c>
      <c r="C57" s="79" t="s">
        <v>11</v>
      </c>
      <c r="D57" s="79" t="s">
        <v>172</v>
      </c>
      <c r="E57" s="79" t="s">
        <v>13</v>
      </c>
      <c r="F57" s="97" t="s">
        <v>123</v>
      </c>
      <c r="G57" s="79" t="s">
        <v>173</v>
      </c>
      <c r="H57" s="78" t="s">
        <v>174</v>
      </c>
      <c r="I57" s="95">
        <v>310047101</v>
      </c>
      <c r="J57" s="95" t="s">
        <v>57</v>
      </c>
      <c r="K57" s="96">
        <v>100</v>
      </c>
      <c r="L57" s="82">
        <v>5200</v>
      </c>
      <c r="M57" s="82">
        <f t="shared" si="2"/>
        <v>520</v>
      </c>
    </row>
    <row r="58" spans="2:13" ht="15.75" x14ac:dyDescent="0.25">
      <c r="B58" s="103"/>
      <c r="C58" s="79"/>
      <c r="D58" s="79"/>
      <c r="E58" s="79"/>
      <c r="F58" s="97"/>
      <c r="G58" s="79"/>
      <c r="H58" s="78"/>
      <c r="I58" s="95"/>
      <c r="J58" s="95"/>
      <c r="K58" s="102">
        <f>SUM(K41:K57)</f>
        <v>326</v>
      </c>
      <c r="L58" s="102">
        <f>SUM(L41:L57)</f>
        <v>56538085</v>
      </c>
      <c r="M58" s="102">
        <f>SUM(M41:M57)</f>
        <v>184743.64299999995</v>
      </c>
    </row>
    <row r="59" spans="2:13" ht="25.5" customHeight="1" x14ac:dyDescent="0.25">
      <c r="B59" s="84" t="s">
        <v>40</v>
      </c>
      <c r="C59" s="85"/>
      <c r="D59" s="85"/>
      <c r="E59" s="85"/>
      <c r="F59" s="85"/>
      <c r="G59" s="85"/>
      <c r="H59" s="85"/>
      <c r="I59" s="85"/>
      <c r="J59" s="86"/>
      <c r="K59" s="88">
        <f>+K37+K40+K58</f>
        <v>762</v>
      </c>
      <c r="L59" s="88">
        <f>+L37+L40+L58</f>
        <v>121795917</v>
      </c>
      <c r="M59" s="88">
        <f>+M37+M40+M58</f>
        <v>309150.07899999997</v>
      </c>
    </row>
    <row r="60" spans="2:13" s="77" customFormat="1" x14ac:dyDescent="0.25">
      <c r="C60" s="72"/>
      <c r="D60" s="72"/>
      <c r="E60" s="91"/>
      <c r="F60" s="91"/>
      <c r="G60" s="72"/>
      <c r="H60" s="72"/>
      <c r="I60" s="72"/>
      <c r="J60" s="72"/>
      <c r="K60" s="105"/>
      <c r="L60" s="105"/>
      <c r="M60" s="105"/>
    </row>
    <row r="61" spans="2:13" s="77" customFormat="1" ht="30.75" customHeight="1" x14ac:dyDescent="0.25">
      <c r="B61" s="92" t="s">
        <v>41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spans="2:13" x14ac:dyDescent="0.25">
      <c r="K62" s="105">
        <f>SUBTOTAL(9,K60)</f>
        <v>0</v>
      </c>
      <c r="L62" s="105"/>
      <c r="M62" s="105"/>
    </row>
    <row r="63" spans="2:13" x14ac:dyDescent="0.25">
      <c r="K63" s="106"/>
      <c r="L63" s="106"/>
      <c r="M63" s="106"/>
    </row>
    <row r="64" spans="2:13" x14ac:dyDescent="0.25">
      <c r="L64" s="90"/>
    </row>
    <row r="65" spans="9:14" x14ac:dyDescent="0.25">
      <c r="J65" s="90"/>
      <c r="L65" s="90"/>
    </row>
    <row r="66" spans="9:14" x14ac:dyDescent="0.25">
      <c r="J66" s="72" t="s">
        <v>175</v>
      </c>
      <c r="K66" s="106">
        <v>29</v>
      </c>
      <c r="L66" s="90"/>
      <c r="M66" s="106">
        <f>+M37</f>
        <v>123758.436</v>
      </c>
    </row>
    <row r="67" spans="9:14" x14ac:dyDescent="0.25">
      <c r="J67" s="90" t="s">
        <v>176</v>
      </c>
      <c r="K67" s="106">
        <v>19</v>
      </c>
      <c r="L67" s="90"/>
      <c r="M67" s="106">
        <f>+M40+M58</f>
        <v>185391.64299999995</v>
      </c>
    </row>
    <row r="68" spans="9:14" x14ac:dyDescent="0.25">
      <c r="I68" s="72" t="s">
        <v>177</v>
      </c>
      <c r="J68" s="72" t="s">
        <v>175</v>
      </c>
      <c r="K68" s="106">
        <v>16</v>
      </c>
      <c r="L68" s="90"/>
      <c r="M68" s="106">
        <f>+M15+M17+M18+M19+M20+M22+M23+M24+M25+M26+M27+M28+M31+M33+M35+M36</f>
        <v>101161.61199999999</v>
      </c>
      <c r="N68" s="106"/>
    </row>
    <row r="69" spans="9:14" x14ac:dyDescent="0.25">
      <c r="J69" s="90" t="s">
        <v>176</v>
      </c>
      <c r="K69" s="106">
        <v>5</v>
      </c>
      <c r="L69" s="106"/>
      <c r="M69" s="106">
        <f>+M38+M39+M52+M53+M57</f>
        <v>30338</v>
      </c>
    </row>
    <row r="70" spans="9:14" x14ac:dyDescent="0.25">
      <c r="J70" s="72" t="s">
        <v>175</v>
      </c>
      <c r="K70" s="106">
        <f>+K66-K68</f>
        <v>13</v>
      </c>
      <c r="M70" s="106">
        <f>+M66-M68</f>
        <v>22596.824000000008</v>
      </c>
    </row>
    <row r="71" spans="9:14" x14ac:dyDescent="0.25">
      <c r="J71" s="90" t="s">
        <v>176</v>
      </c>
      <c r="K71" s="106">
        <f>+K67-K69</f>
        <v>14</v>
      </c>
      <c r="L71" s="106"/>
      <c r="M71" s="106">
        <f>+M67-M69</f>
        <v>155053.64299999995</v>
      </c>
      <c r="N71" s="106"/>
    </row>
  </sheetData>
  <mergeCells count="14">
    <mergeCell ref="K6:K7"/>
    <mergeCell ref="L6:L7"/>
    <mergeCell ref="B59:J59"/>
    <mergeCell ref="B61:M61"/>
    <mergeCell ref="B3:M3"/>
    <mergeCell ref="B4:M4"/>
    <mergeCell ref="B6:B7"/>
    <mergeCell ref="C6:C7"/>
    <mergeCell ref="D6:D7"/>
    <mergeCell ref="E6:E7"/>
    <mergeCell ref="F6:F7"/>
    <mergeCell ref="G6:G7"/>
    <mergeCell ref="H6:I6"/>
    <mergeCell ref="J6:J7"/>
  </mergeCells>
  <pageMargins left="0.11811023622047245" right="0.31496062992125984" top="0.35433070866141736" bottom="0.35433070866141736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view="pageBreakPreview" zoomScaleNormal="100" zoomScaleSheetLayoutView="100" workbookViewId="0">
      <pane ySplit="7" topLeftCell="A46" activePane="bottomLeft" state="frozen"/>
      <selection activeCell="I47" sqref="I47"/>
      <selection pane="bottomLeft" activeCell="M57" sqref="M57"/>
    </sheetView>
  </sheetViews>
  <sheetFormatPr defaultRowHeight="15" x14ac:dyDescent="0.25"/>
  <cols>
    <col min="1" max="1" width="2.28515625" style="72" customWidth="1"/>
    <col min="2" max="2" width="5.42578125" style="77" customWidth="1"/>
    <col min="3" max="3" width="11.28515625" style="72" customWidth="1"/>
    <col min="4" max="4" width="29.5703125" style="72" customWidth="1"/>
    <col min="5" max="5" width="21.140625" style="91" customWidth="1"/>
    <col min="6" max="6" width="22" style="91" customWidth="1"/>
    <col min="7" max="7" width="17.140625" style="72" customWidth="1"/>
    <col min="8" max="8" width="26" style="72" customWidth="1"/>
    <col min="9" max="9" width="17.85546875" style="72" customWidth="1"/>
    <col min="10" max="10" width="17.7109375" style="72" customWidth="1"/>
    <col min="11" max="11" width="15.7109375" style="72" customWidth="1"/>
    <col min="12" max="12" width="18.7109375" style="72" customWidth="1"/>
    <col min="13" max="13" width="21" style="91" customWidth="1"/>
    <col min="14" max="14" width="9.140625" style="72"/>
    <col min="15" max="15" width="11" style="72" bestFit="1" customWidth="1"/>
    <col min="16" max="16" width="13.140625" style="72" bestFit="1" customWidth="1"/>
    <col min="17" max="16384" width="9.140625" style="72"/>
  </cols>
  <sheetData>
    <row r="1" spans="1:16" s="69" customFormat="1" ht="16.5" x14ac:dyDescent="0.25">
      <c r="A1" s="1"/>
      <c r="B1" s="1"/>
      <c r="C1" s="1"/>
      <c r="D1" s="1"/>
      <c r="E1" s="4"/>
      <c r="F1" s="4"/>
      <c r="G1" s="1"/>
      <c r="H1" s="1"/>
      <c r="I1" s="1"/>
      <c r="J1" s="1"/>
      <c r="K1" s="1"/>
      <c r="L1" s="1"/>
      <c r="M1" s="3" t="s">
        <v>42</v>
      </c>
    </row>
    <row r="2" spans="1:16" s="69" customFormat="1" ht="16.5" x14ac:dyDescent="0.25">
      <c r="A2" s="1"/>
      <c r="B2" s="1"/>
      <c r="C2" s="1"/>
      <c r="D2" s="1"/>
      <c r="E2" s="4"/>
      <c r="F2" s="4"/>
      <c r="G2" s="1"/>
      <c r="H2" s="1"/>
      <c r="I2" s="1"/>
      <c r="J2" s="1"/>
      <c r="K2" s="1"/>
      <c r="L2" s="1"/>
      <c r="M2" s="1"/>
    </row>
    <row r="3" spans="1:16" s="69" customFormat="1" ht="34.5" customHeight="1" x14ac:dyDescent="0.25">
      <c r="A3" s="1"/>
      <c r="B3" s="44" t="s">
        <v>178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6" s="69" customFormat="1" ht="16.5" x14ac:dyDescent="0.25">
      <c r="A4" s="1"/>
      <c r="B4" s="71" t="s">
        <v>27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6" s="69" customFormat="1" ht="16.5" x14ac:dyDescent="0.25">
      <c r="A5" s="1"/>
      <c r="B5" s="1"/>
      <c r="C5" s="1"/>
      <c r="D5" s="1"/>
      <c r="E5" s="4"/>
      <c r="F5" s="4"/>
      <c r="G5" s="1"/>
      <c r="H5" s="1"/>
      <c r="I5" s="1"/>
      <c r="J5" s="1"/>
      <c r="K5" s="1"/>
      <c r="L5" s="1"/>
      <c r="M5" s="1"/>
    </row>
    <row r="6" spans="1:16" ht="87" customHeight="1" x14ac:dyDescent="0.25">
      <c r="B6" s="73" t="s">
        <v>3</v>
      </c>
      <c r="C6" s="73" t="s">
        <v>4</v>
      </c>
      <c r="D6" s="73" t="s">
        <v>28</v>
      </c>
      <c r="E6" s="73" t="s">
        <v>29</v>
      </c>
      <c r="F6" s="73" t="s">
        <v>30</v>
      </c>
      <c r="G6" s="73" t="s">
        <v>31</v>
      </c>
      <c r="H6" s="73" t="s">
        <v>32</v>
      </c>
      <c r="I6" s="73"/>
      <c r="J6" s="73" t="s">
        <v>33</v>
      </c>
      <c r="K6" s="73" t="s">
        <v>34</v>
      </c>
      <c r="L6" s="73" t="s">
        <v>35</v>
      </c>
      <c r="M6" s="74" t="s">
        <v>36</v>
      </c>
    </row>
    <row r="7" spans="1:16" ht="25.5" customHeight="1" x14ac:dyDescent="0.25">
      <c r="B7" s="73"/>
      <c r="C7" s="73"/>
      <c r="D7" s="73"/>
      <c r="E7" s="73"/>
      <c r="F7" s="73"/>
      <c r="G7" s="73"/>
      <c r="H7" s="76" t="s">
        <v>37</v>
      </c>
      <c r="I7" s="76" t="s">
        <v>38</v>
      </c>
      <c r="J7" s="73"/>
      <c r="K7" s="73"/>
      <c r="L7" s="73"/>
      <c r="M7" s="76" t="s">
        <v>39</v>
      </c>
    </row>
    <row r="8" spans="1:16" ht="45" x14ac:dyDescent="0.25">
      <c r="B8" s="79">
        <v>1</v>
      </c>
      <c r="C8" s="79" t="s">
        <v>19</v>
      </c>
      <c r="D8" s="79" t="s">
        <v>179</v>
      </c>
      <c r="E8" s="79" t="s">
        <v>15</v>
      </c>
      <c r="F8" s="97" t="s">
        <v>123</v>
      </c>
      <c r="G8" s="79" t="s">
        <v>180</v>
      </c>
      <c r="H8" s="78" t="s">
        <v>181</v>
      </c>
      <c r="I8" s="95">
        <v>306669959</v>
      </c>
      <c r="J8" s="95" t="s">
        <v>52</v>
      </c>
      <c r="K8" s="96">
        <v>1</v>
      </c>
      <c r="L8" s="82">
        <v>1700000</v>
      </c>
      <c r="M8" s="82">
        <f t="shared" ref="M8:M23" si="0">+L8*K8/1000</f>
        <v>1700</v>
      </c>
      <c r="O8" s="106"/>
      <c r="P8" s="90"/>
    </row>
    <row r="9" spans="1:16" ht="90" x14ac:dyDescent="0.25">
      <c r="B9" s="79">
        <v>2</v>
      </c>
      <c r="C9" s="79" t="s">
        <v>19</v>
      </c>
      <c r="D9" s="79" t="s">
        <v>106</v>
      </c>
      <c r="E9" s="79" t="s">
        <v>15</v>
      </c>
      <c r="F9" s="79" t="s">
        <v>182</v>
      </c>
      <c r="G9" s="79" t="s">
        <v>183</v>
      </c>
      <c r="H9" s="78" t="s">
        <v>108</v>
      </c>
      <c r="I9" s="95">
        <v>305109680</v>
      </c>
      <c r="J9" s="95" t="s">
        <v>52</v>
      </c>
      <c r="K9" s="96">
        <v>9</v>
      </c>
      <c r="L9" s="82">
        <v>1112980</v>
      </c>
      <c r="M9" s="82">
        <f t="shared" si="0"/>
        <v>10016.82</v>
      </c>
      <c r="O9" s="106"/>
      <c r="P9" s="90"/>
    </row>
    <row r="10" spans="1:16" ht="45" x14ac:dyDescent="0.25">
      <c r="B10" s="79">
        <v>3</v>
      </c>
      <c r="C10" s="79" t="s">
        <v>19</v>
      </c>
      <c r="D10" s="79" t="s">
        <v>184</v>
      </c>
      <c r="E10" s="79" t="s">
        <v>15</v>
      </c>
      <c r="F10" s="97" t="s">
        <v>123</v>
      </c>
      <c r="G10" s="79" t="s">
        <v>185</v>
      </c>
      <c r="H10" s="78" t="s">
        <v>186</v>
      </c>
      <c r="I10" s="95">
        <v>308964456</v>
      </c>
      <c r="J10" s="95" t="s">
        <v>57</v>
      </c>
      <c r="K10" s="96">
        <v>4</v>
      </c>
      <c r="L10" s="82">
        <v>572000</v>
      </c>
      <c r="M10" s="82">
        <f t="shared" si="0"/>
        <v>2288</v>
      </c>
    </row>
    <row r="11" spans="1:16" ht="45" x14ac:dyDescent="0.25">
      <c r="B11" s="97">
        <v>4</v>
      </c>
      <c r="C11" s="79" t="s">
        <v>19</v>
      </c>
      <c r="D11" s="79" t="s">
        <v>187</v>
      </c>
      <c r="E11" s="79" t="s">
        <v>15</v>
      </c>
      <c r="F11" s="97" t="s">
        <v>123</v>
      </c>
      <c r="G11" s="79" t="s">
        <v>188</v>
      </c>
      <c r="H11" s="78" t="s">
        <v>189</v>
      </c>
      <c r="I11" s="95">
        <v>309668546</v>
      </c>
      <c r="J11" s="95" t="s">
        <v>57</v>
      </c>
      <c r="K11" s="96">
        <v>3</v>
      </c>
      <c r="L11" s="82">
        <v>62890</v>
      </c>
      <c r="M11" s="82">
        <f t="shared" si="0"/>
        <v>188.67</v>
      </c>
    </row>
    <row r="12" spans="1:16" ht="47.25" x14ac:dyDescent="0.25">
      <c r="B12" s="79">
        <v>5</v>
      </c>
      <c r="C12" s="79" t="s">
        <v>19</v>
      </c>
      <c r="D12" s="79" t="s">
        <v>190</v>
      </c>
      <c r="E12" s="79" t="s">
        <v>15</v>
      </c>
      <c r="F12" s="97" t="s">
        <v>123</v>
      </c>
      <c r="G12" s="79" t="s">
        <v>191</v>
      </c>
      <c r="H12" s="78" t="s">
        <v>192</v>
      </c>
      <c r="I12" s="95">
        <v>40305934340054</v>
      </c>
      <c r="J12" s="95" t="s">
        <v>57</v>
      </c>
      <c r="K12" s="96">
        <v>1</v>
      </c>
      <c r="L12" s="82">
        <v>2244000</v>
      </c>
      <c r="M12" s="82">
        <f t="shared" si="0"/>
        <v>2244</v>
      </c>
    </row>
    <row r="13" spans="1:16" ht="45" x14ac:dyDescent="0.25">
      <c r="B13" s="79">
        <v>6</v>
      </c>
      <c r="C13" s="79" t="s">
        <v>19</v>
      </c>
      <c r="D13" s="79" t="s">
        <v>193</v>
      </c>
      <c r="E13" s="79" t="s">
        <v>15</v>
      </c>
      <c r="F13" s="97" t="s">
        <v>123</v>
      </c>
      <c r="G13" s="79" t="s">
        <v>194</v>
      </c>
      <c r="H13" s="78" t="s">
        <v>195</v>
      </c>
      <c r="I13" s="95">
        <v>310165350</v>
      </c>
      <c r="J13" s="95" t="s">
        <v>57</v>
      </c>
      <c r="K13" s="96">
        <v>10</v>
      </c>
      <c r="L13" s="82">
        <v>119980</v>
      </c>
      <c r="M13" s="82">
        <f t="shared" si="0"/>
        <v>1199.8</v>
      </c>
    </row>
    <row r="14" spans="1:16" ht="45" x14ac:dyDescent="0.25">
      <c r="B14" s="79">
        <v>7</v>
      </c>
      <c r="C14" s="79" t="s">
        <v>19</v>
      </c>
      <c r="D14" s="79" t="s">
        <v>196</v>
      </c>
      <c r="E14" s="79" t="s">
        <v>15</v>
      </c>
      <c r="F14" s="97" t="s">
        <v>123</v>
      </c>
      <c r="G14" s="79" t="s">
        <v>197</v>
      </c>
      <c r="H14" s="78" t="s">
        <v>198</v>
      </c>
      <c r="I14" s="95">
        <v>306982910</v>
      </c>
      <c r="J14" s="95" t="s">
        <v>199</v>
      </c>
      <c r="K14" s="96">
        <v>5</v>
      </c>
      <c r="L14" s="82">
        <v>38000</v>
      </c>
      <c r="M14" s="82">
        <f t="shared" si="0"/>
        <v>190</v>
      </c>
    </row>
    <row r="15" spans="1:16" ht="45" x14ac:dyDescent="0.25">
      <c r="B15" s="79">
        <v>8</v>
      </c>
      <c r="C15" s="79" t="s">
        <v>19</v>
      </c>
      <c r="D15" s="79" t="s">
        <v>200</v>
      </c>
      <c r="E15" s="79" t="s">
        <v>15</v>
      </c>
      <c r="F15" s="97" t="s">
        <v>123</v>
      </c>
      <c r="G15" s="79" t="s">
        <v>201</v>
      </c>
      <c r="H15" s="78" t="s">
        <v>202</v>
      </c>
      <c r="I15" s="95">
        <v>203611213</v>
      </c>
      <c r="J15" s="95" t="s">
        <v>52</v>
      </c>
      <c r="K15" s="96">
        <v>1</v>
      </c>
      <c r="L15" s="82">
        <v>33000</v>
      </c>
      <c r="M15" s="82">
        <f t="shared" si="0"/>
        <v>33</v>
      </c>
    </row>
    <row r="16" spans="1:16" ht="45" x14ac:dyDescent="0.25">
      <c r="B16" s="79">
        <v>9</v>
      </c>
      <c r="C16" s="79" t="s">
        <v>19</v>
      </c>
      <c r="D16" s="79" t="s">
        <v>84</v>
      </c>
      <c r="E16" s="79" t="s">
        <v>15</v>
      </c>
      <c r="F16" s="97" t="s">
        <v>75</v>
      </c>
      <c r="G16" s="79" t="s">
        <v>203</v>
      </c>
      <c r="H16" s="78" t="s">
        <v>204</v>
      </c>
      <c r="I16" s="95">
        <v>303020732</v>
      </c>
      <c r="J16" s="95" t="s">
        <v>52</v>
      </c>
      <c r="K16" s="96">
        <v>1</v>
      </c>
      <c r="L16" s="82">
        <v>3600000</v>
      </c>
      <c r="M16" s="82">
        <f t="shared" si="0"/>
        <v>3600</v>
      </c>
    </row>
    <row r="17" spans="2:13" ht="45" x14ac:dyDescent="0.25">
      <c r="B17" s="79">
        <v>10</v>
      </c>
      <c r="C17" s="79" t="s">
        <v>19</v>
      </c>
      <c r="D17" s="79" t="s">
        <v>205</v>
      </c>
      <c r="E17" s="79" t="s">
        <v>15</v>
      </c>
      <c r="F17" s="97" t="s">
        <v>68</v>
      </c>
      <c r="G17" s="79" t="s">
        <v>206</v>
      </c>
      <c r="H17" s="78" t="s">
        <v>86</v>
      </c>
      <c r="I17" s="95">
        <v>201440547</v>
      </c>
      <c r="J17" s="95" t="s">
        <v>52</v>
      </c>
      <c r="K17" s="96">
        <v>1</v>
      </c>
      <c r="L17" s="82">
        <v>6900000</v>
      </c>
      <c r="M17" s="82">
        <f t="shared" si="0"/>
        <v>6900</v>
      </c>
    </row>
    <row r="18" spans="2:13" ht="45" x14ac:dyDescent="0.25">
      <c r="B18" s="79">
        <v>11</v>
      </c>
      <c r="C18" s="79" t="s">
        <v>19</v>
      </c>
      <c r="D18" s="79" t="s">
        <v>118</v>
      </c>
      <c r="E18" s="79" t="s">
        <v>15</v>
      </c>
      <c r="F18" s="79" t="s">
        <v>119</v>
      </c>
      <c r="G18" s="79" t="s">
        <v>207</v>
      </c>
      <c r="H18" s="78" t="s">
        <v>121</v>
      </c>
      <c r="I18" s="95">
        <v>300970850</v>
      </c>
      <c r="J18" s="95" t="s">
        <v>52</v>
      </c>
      <c r="K18" s="96">
        <v>1</v>
      </c>
      <c r="L18" s="82">
        <v>98550000</v>
      </c>
      <c r="M18" s="82">
        <f t="shared" si="0"/>
        <v>98550</v>
      </c>
    </row>
    <row r="19" spans="2:13" ht="15" customHeight="1" x14ac:dyDescent="0.25">
      <c r="B19" s="79"/>
      <c r="C19" s="79"/>
      <c r="D19" s="99"/>
      <c r="E19" s="99"/>
      <c r="F19" s="99"/>
      <c r="G19" s="99"/>
      <c r="H19" s="100"/>
      <c r="I19" s="101"/>
      <c r="J19" s="82"/>
      <c r="K19" s="102">
        <f>SUM(K8:K18)</f>
        <v>37</v>
      </c>
      <c r="L19" s="102">
        <f>SUM(L8:L18)</f>
        <v>114932850</v>
      </c>
      <c r="M19" s="102">
        <f>SUM(M8:M18)</f>
        <v>126910.29</v>
      </c>
    </row>
    <row r="20" spans="2:13" ht="45" x14ac:dyDescent="0.25">
      <c r="B20" s="103">
        <v>12</v>
      </c>
      <c r="C20" s="79" t="s">
        <v>19</v>
      </c>
      <c r="D20" s="79" t="s">
        <v>161</v>
      </c>
      <c r="E20" s="79" t="s">
        <v>13</v>
      </c>
      <c r="F20" s="97" t="s">
        <v>123</v>
      </c>
      <c r="G20" s="79" t="s">
        <v>208</v>
      </c>
      <c r="H20" s="78" t="s">
        <v>209</v>
      </c>
      <c r="I20" s="95">
        <v>302142218</v>
      </c>
      <c r="J20" s="95" t="s">
        <v>52</v>
      </c>
      <c r="K20" s="96">
        <v>1</v>
      </c>
      <c r="L20" s="82">
        <v>6250000</v>
      </c>
      <c r="M20" s="82">
        <f t="shared" si="0"/>
        <v>6250</v>
      </c>
    </row>
    <row r="21" spans="2:13" ht="45" x14ac:dyDescent="0.25">
      <c r="B21" s="103">
        <v>13</v>
      </c>
      <c r="C21" s="79" t="s">
        <v>19</v>
      </c>
      <c r="D21" s="79" t="s">
        <v>210</v>
      </c>
      <c r="E21" s="79" t="s">
        <v>13</v>
      </c>
      <c r="F21" s="97" t="s">
        <v>123</v>
      </c>
      <c r="G21" s="79" t="s">
        <v>211</v>
      </c>
      <c r="H21" s="78" t="s">
        <v>212</v>
      </c>
      <c r="I21" s="95">
        <v>302821384</v>
      </c>
      <c r="J21" s="95" t="s">
        <v>57</v>
      </c>
      <c r="K21" s="96">
        <v>500</v>
      </c>
      <c r="L21" s="82">
        <v>440000</v>
      </c>
      <c r="M21" s="82">
        <f t="shared" si="0"/>
        <v>220000</v>
      </c>
    </row>
    <row r="22" spans="2:13" ht="45" x14ac:dyDescent="0.25">
      <c r="B22" s="103">
        <v>14</v>
      </c>
      <c r="C22" s="79" t="s">
        <v>19</v>
      </c>
      <c r="D22" s="79" t="s">
        <v>167</v>
      </c>
      <c r="E22" s="79" t="s">
        <v>13</v>
      </c>
      <c r="F22" s="97" t="s">
        <v>213</v>
      </c>
      <c r="G22" s="79" t="s">
        <v>214</v>
      </c>
      <c r="H22" s="78" t="s">
        <v>215</v>
      </c>
      <c r="I22" s="95">
        <v>305759016</v>
      </c>
      <c r="J22" s="95" t="s">
        <v>52</v>
      </c>
      <c r="K22" s="96">
        <v>3</v>
      </c>
      <c r="L22" s="82">
        <v>2300000</v>
      </c>
      <c r="M22" s="82">
        <f t="shared" si="0"/>
        <v>6900</v>
      </c>
    </row>
    <row r="23" spans="2:13" ht="45" x14ac:dyDescent="0.25">
      <c r="B23" s="103">
        <v>15</v>
      </c>
      <c r="C23" s="79" t="s">
        <v>19</v>
      </c>
      <c r="D23" s="79" t="s">
        <v>216</v>
      </c>
      <c r="E23" s="79" t="s">
        <v>13</v>
      </c>
      <c r="F23" s="97" t="s">
        <v>123</v>
      </c>
      <c r="G23" s="79" t="s">
        <v>217</v>
      </c>
      <c r="H23" s="78" t="s">
        <v>218</v>
      </c>
      <c r="I23" s="95" t="s">
        <v>219</v>
      </c>
      <c r="J23" s="95" t="s">
        <v>57</v>
      </c>
      <c r="K23" s="96">
        <v>40</v>
      </c>
      <c r="L23" s="82">
        <v>422222</v>
      </c>
      <c r="M23" s="82">
        <f t="shared" si="0"/>
        <v>16888.88</v>
      </c>
    </row>
    <row r="24" spans="2:13" ht="47.25" x14ac:dyDescent="0.25">
      <c r="B24" s="103">
        <v>16</v>
      </c>
      <c r="C24" s="79" t="s">
        <v>19</v>
      </c>
      <c r="D24" s="79" t="s">
        <v>220</v>
      </c>
      <c r="E24" s="79" t="s">
        <v>13</v>
      </c>
      <c r="F24" s="97" t="s">
        <v>123</v>
      </c>
      <c r="G24" s="79" t="s">
        <v>221</v>
      </c>
      <c r="H24" s="78" t="s">
        <v>222</v>
      </c>
      <c r="I24" s="95" t="s">
        <v>223</v>
      </c>
      <c r="J24" s="95" t="s">
        <v>57</v>
      </c>
      <c r="K24" s="96">
        <v>40</v>
      </c>
      <c r="L24" s="82">
        <v>100000</v>
      </c>
      <c r="M24" s="82">
        <f>+L24*K24/1000</f>
        <v>4000</v>
      </c>
    </row>
    <row r="25" spans="2:13" ht="75" x14ac:dyDescent="0.25">
      <c r="B25" s="103">
        <v>17</v>
      </c>
      <c r="C25" s="79" t="s">
        <v>19</v>
      </c>
      <c r="D25" s="79" t="s">
        <v>224</v>
      </c>
      <c r="E25" s="79" t="s">
        <v>13</v>
      </c>
      <c r="F25" s="97" t="s">
        <v>225</v>
      </c>
      <c r="G25" s="79" t="s">
        <v>226</v>
      </c>
      <c r="H25" s="107" t="s">
        <v>105</v>
      </c>
      <c r="I25" s="95">
        <v>202590804</v>
      </c>
      <c r="J25" s="95" t="s">
        <v>57</v>
      </c>
      <c r="K25" s="96">
        <v>1</v>
      </c>
      <c r="L25" s="82">
        <v>4000000</v>
      </c>
      <c r="M25" s="82">
        <f t="shared" ref="M25:M45" si="1">+L25*K25/1000</f>
        <v>4000</v>
      </c>
    </row>
    <row r="26" spans="2:13" ht="45" x14ac:dyDescent="0.25">
      <c r="B26" s="103">
        <v>18</v>
      </c>
      <c r="C26" s="79" t="s">
        <v>19</v>
      </c>
      <c r="D26" s="79" t="s">
        <v>227</v>
      </c>
      <c r="E26" s="79" t="s">
        <v>13</v>
      </c>
      <c r="F26" s="97" t="s">
        <v>45</v>
      </c>
      <c r="G26" s="79" t="s">
        <v>228</v>
      </c>
      <c r="H26" s="107" t="s">
        <v>229</v>
      </c>
      <c r="I26" s="95">
        <v>32201966430013</v>
      </c>
      <c r="J26" s="95" t="s">
        <v>57</v>
      </c>
      <c r="K26" s="96">
        <v>10</v>
      </c>
      <c r="L26" s="82">
        <v>210000</v>
      </c>
      <c r="M26" s="82">
        <f t="shared" si="1"/>
        <v>2100</v>
      </c>
    </row>
    <row r="27" spans="2:13" ht="45" x14ac:dyDescent="0.25">
      <c r="B27" s="103">
        <v>19</v>
      </c>
      <c r="C27" s="79" t="s">
        <v>19</v>
      </c>
      <c r="D27" s="79" t="s">
        <v>230</v>
      </c>
      <c r="E27" s="79" t="s">
        <v>13</v>
      </c>
      <c r="F27" s="97" t="s">
        <v>45</v>
      </c>
      <c r="G27" s="79" t="s">
        <v>231</v>
      </c>
      <c r="H27" s="107" t="s">
        <v>232</v>
      </c>
      <c r="I27" s="95">
        <v>306150521</v>
      </c>
      <c r="J27" s="95" t="s">
        <v>57</v>
      </c>
      <c r="K27" s="96">
        <v>7</v>
      </c>
      <c r="L27" s="82">
        <v>1722000</v>
      </c>
      <c r="M27" s="82">
        <f t="shared" si="1"/>
        <v>12054</v>
      </c>
    </row>
    <row r="28" spans="2:13" ht="45" x14ac:dyDescent="0.25">
      <c r="B28" s="103">
        <v>20</v>
      </c>
      <c r="C28" s="79" t="s">
        <v>19</v>
      </c>
      <c r="D28" s="79" t="s">
        <v>233</v>
      </c>
      <c r="E28" s="79" t="s">
        <v>13</v>
      </c>
      <c r="F28" s="97" t="s">
        <v>123</v>
      </c>
      <c r="G28" s="79" t="s">
        <v>234</v>
      </c>
      <c r="H28" s="107" t="s">
        <v>135</v>
      </c>
      <c r="I28" s="95" t="s">
        <v>235</v>
      </c>
      <c r="J28" s="95" t="s">
        <v>57</v>
      </c>
      <c r="K28" s="96">
        <v>1</v>
      </c>
      <c r="L28" s="82">
        <v>2866000</v>
      </c>
      <c r="M28" s="82">
        <f t="shared" si="1"/>
        <v>2866</v>
      </c>
    </row>
    <row r="29" spans="2:13" ht="45" x14ac:dyDescent="0.25">
      <c r="B29" s="103">
        <v>21</v>
      </c>
      <c r="C29" s="79" t="s">
        <v>19</v>
      </c>
      <c r="D29" s="79" t="s">
        <v>233</v>
      </c>
      <c r="E29" s="79" t="s">
        <v>13</v>
      </c>
      <c r="F29" s="97" t="s">
        <v>123</v>
      </c>
      <c r="G29" s="79" t="s">
        <v>236</v>
      </c>
      <c r="H29" s="107" t="s">
        <v>237</v>
      </c>
      <c r="I29" s="95" t="s">
        <v>238</v>
      </c>
      <c r="J29" s="95" t="s">
        <v>57</v>
      </c>
      <c r="K29" s="96">
        <v>1</v>
      </c>
      <c r="L29" s="82">
        <v>2239999</v>
      </c>
      <c r="M29" s="82">
        <f t="shared" si="1"/>
        <v>2239.9989999999998</v>
      </c>
    </row>
    <row r="30" spans="2:13" ht="45" x14ac:dyDescent="0.25">
      <c r="B30" s="103">
        <v>22</v>
      </c>
      <c r="C30" s="79" t="s">
        <v>19</v>
      </c>
      <c r="D30" s="79" t="s">
        <v>239</v>
      </c>
      <c r="E30" s="79" t="s">
        <v>13</v>
      </c>
      <c r="F30" s="97" t="s">
        <v>123</v>
      </c>
      <c r="G30" s="79" t="s">
        <v>240</v>
      </c>
      <c r="H30" s="78" t="s">
        <v>241</v>
      </c>
      <c r="I30" s="108" t="s">
        <v>242</v>
      </c>
      <c r="J30" s="95" t="s">
        <v>110</v>
      </c>
      <c r="K30" s="96">
        <v>150</v>
      </c>
      <c r="L30" s="82">
        <v>306000</v>
      </c>
      <c r="M30" s="82">
        <f t="shared" si="1"/>
        <v>45900</v>
      </c>
    </row>
    <row r="31" spans="2:13" ht="47.25" x14ac:dyDescent="0.25">
      <c r="B31" s="103">
        <v>23</v>
      </c>
      <c r="C31" s="79" t="s">
        <v>19</v>
      </c>
      <c r="D31" s="79" t="s">
        <v>243</v>
      </c>
      <c r="E31" s="79" t="s">
        <v>13</v>
      </c>
      <c r="F31" s="97" t="s">
        <v>123</v>
      </c>
      <c r="G31" s="79" t="s">
        <v>244</v>
      </c>
      <c r="H31" s="78" t="s">
        <v>192</v>
      </c>
      <c r="I31" s="108" t="s">
        <v>245</v>
      </c>
      <c r="J31" s="95" t="s">
        <v>57</v>
      </c>
      <c r="K31" s="96">
        <v>25</v>
      </c>
      <c r="L31" s="82">
        <v>840000.01</v>
      </c>
      <c r="M31" s="82">
        <f t="shared" si="1"/>
        <v>21000.000250000001</v>
      </c>
    </row>
    <row r="32" spans="2:13" ht="45" x14ac:dyDescent="0.25">
      <c r="B32" s="103">
        <v>24</v>
      </c>
      <c r="C32" s="79" t="s">
        <v>19</v>
      </c>
      <c r="D32" s="79" t="s">
        <v>246</v>
      </c>
      <c r="E32" s="79" t="s">
        <v>13</v>
      </c>
      <c r="F32" s="97" t="s">
        <v>123</v>
      </c>
      <c r="G32" s="79" t="s">
        <v>247</v>
      </c>
      <c r="H32" s="107" t="s">
        <v>248</v>
      </c>
      <c r="I32" s="95">
        <v>310164788</v>
      </c>
      <c r="J32" s="95" t="s">
        <v>57</v>
      </c>
      <c r="K32" s="96">
        <v>3</v>
      </c>
      <c r="L32" s="82">
        <v>590000</v>
      </c>
      <c r="M32" s="82">
        <f t="shared" si="1"/>
        <v>1770</v>
      </c>
    </row>
    <row r="33" spans="2:16" ht="45" x14ac:dyDescent="0.25">
      <c r="B33" s="103">
        <v>25</v>
      </c>
      <c r="C33" s="79" t="s">
        <v>19</v>
      </c>
      <c r="D33" s="79" t="s">
        <v>249</v>
      </c>
      <c r="E33" s="79" t="s">
        <v>13</v>
      </c>
      <c r="F33" s="97" t="s">
        <v>123</v>
      </c>
      <c r="G33" s="79" t="s">
        <v>250</v>
      </c>
      <c r="H33" s="107" t="s">
        <v>251</v>
      </c>
      <c r="I33" s="95">
        <v>301688417</v>
      </c>
      <c r="J33" s="95" t="s">
        <v>57</v>
      </c>
      <c r="K33" s="96">
        <v>1</v>
      </c>
      <c r="L33" s="82">
        <v>6745000</v>
      </c>
      <c r="M33" s="82">
        <f t="shared" si="1"/>
        <v>6745</v>
      </c>
    </row>
    <row r="34" spans="2:16" ht="45" x14ac:dyDescent="0.25">
      <c r="B34" s="103">
        <v>26</v>
      </c>
      <c r="C34" s="79" t="s">
        <v>19</v>
      </c>
      <c r="D34" s="79" t="s">
        <v>252</v>
      </c>
      <c r="E34" s="79" t="s">
        <v>13</v>
      </c>
      <c r="F34" s="97" t="s">
        <v>123</v>
      </c>
      <c r="G34" s="79" t="s">
        <v>253</v>
      </c>
      <c r="H34" s="107" t="s">
        <v>254</v>
      </c>
      <c r="I34" s="95">
        <v>309688893</v>
      </c>
      <c r="J34" s="95" t="s">
        <v>57</v>
      </c>
      <c r="K34" s="96">
        <v>18</v>
      </c>
      <c r="L34" s="82">
        <v>799000</v>
      </c>
      <c r="M34" s="82">
        <f t="shared" si="1"/>
        <v>14382</v>
      </c>
    </row>
    <row r="35" spans="2:16" ht="45" x14ac:dyDescent="0.25">
      <c r="B35" s="103">
        <v>27</v>
      </c>
      <c r="C35" s="79" t="s">
        <v>19</v>
      </c>
      <c r="D35" s="79" t="s">
        <v>255</v>
      </c>
      <c r="E35" s="79" t="s">
        <v>13</v>
      </c>
      <c r="F35" s="97" t="s">
        <v>123</v>
      </c>
      <c r="G35" s="79" t="s">
        <v>256</v>
      </c>
      <c r="H35" s="107" t="s">
        <v>257</v>
      </c>
      <c r="I35" s="95">
        <v>310150670</v>
      </c>
      <c r="J35" s="95" t="s">
        <v>57</v>
      </c>
      <c r="K35" s="96">
        <v>1</v>
      </c>
      <c r="L35" s="82">
        <v>4535000</v>
      </c>
      <c r="M35" s="82">
        <f t="shared" si="1"/>
        <v>4535</v>
      </c>
    </row>
    <row r="36" spans="2:16" ht="60" x14ac:dyDescent="0.25">
      <c r="B36" s="103">
        <v>28</v>
      </c>
      <c r="C36" s="79" t="s">
        <v>19</v>
      </c>
      <c r="D36" s="79" t="s">
        <v>258</v>
      </c>
      <c r="E36" s="79" t="s">
        <v>13</v>
      </c>
      <c r="F36" s="97" t="s">
        <v>123</v>
      </c>
      <c r="G36" s="79" t="s">
        <v>259</v>
      </c>
      <c r="H36" s="107" t="s">
        <v>260</v>
      </c>
      <c r="I36" s="95">
        <v>309607652</v>
      </c>
      <c r="J36" s="95" t="s">
        <v>57</v>
      </c>
      <c r="K36" s="96">
        <v>1</v>
      </c>
      <c r="L36" s="82">
        <v>450000</v>
      </c>
      <c r="M36" s="82">
        <f t="shared" si="1"/>
        <v>450</v>
      </c>
    </row>
    <row r="37" spans="2:16" ht="60" x14ac:dyDescent="0.25">
      <c r="B37" s="103">
        <v>29</v>
      </c>
      <c r="C37" s="79" t="s">
        <v>19</v>
      </c>
      <c r="D37" s="79" t="s">
        <v>261</v>
      </c>
      <c r="E37" s="79" t="s">
        <v>13</v>
      </c>
      <c r="F37" s="97" t="s">
        <v>123</v>
      </c>
      <c r="G37" s="79" t="s">
        <v>262</v>
      </c>
      <c r="H37" s="107" t="s">
        <v>260</v>
      </c>
      <c r="I37" s="95">
        <v>309607652</v>
      </c>
      <c r="J37" s="95" t="s">
        <v>57</v>
      </c>
      <c r="K37" s="96">
        <v>24</v>
      </c>
      <c r="L37" s="82">
        <v>56000</v>
      </c>
      <c r="M37" s="82">
        <f t="shared" si="1"/>
        <v>1344</v>
      </c>
    </row>
    <row r="38" spans="2:16" ht="45" x14ac:dyDescent="0.25">
      <c r="B38" s="103">
        <v>30</v>
      </c>
      <c r="C38" s="79" t="s">
        <v>19</v>
      </c>
      <c r="D38" s="79" t="s">
        <v>263</v>
      </c>
      <c r="E38" s="79" t="s">
        <v>13</v>
      </c>
      <c r="F38" s="97" t="s">
        <v>123</v>
      </c>
      <c r="G38" s="79" t="s">
        <v>264</v>
      </c>
      <c r="H38" s="107" t="s">
        <v>241</v>
      </c>
      <c r="I38" s="95">
        <v>303255186</v>
      </c>
      <c r="J38" s="95" t="s">
        <v>57</v>
      </c>
      <c r="K38" s="96">
        <v>25</v>
      </c>
      <c r="L38" s="82">
        <v>155000</v>
      </c>
      <c r="M38" s="82">
        <f t="shared" si="1"/>
        <v>3875</v>
      </c>
    </row>
    <row r="39" spans="2:16" ht="45" x14ac:dyDescent="0.25">
      <c r="B39" s="103">
        <v>31</v>
      </c>
      <c r="C39" s="79" t="s">
        <v>19</v>
      </c>
      <c r="D39" s="79" t="s">
        <v>167</v>
      </c>
      <c r="E39" s="79" t="s">
        <v>13</v>
      </c>
      <c r="F39" s="97" t="s">
        <v>123</v>
      </c>
      <c r="G39" s="79" t="s">
        <v>265</v>
      </c>
      <c r="H39" s="107" t="s">
        <v>266</v>
      </c>
      <c r="I39" s="95">
        <v>200441277</v>
      </c>
      <c r="J39" s="95" t="s">
        <v>57</v>
      </c>
      <c r="K39" s="96">
        <v>4</v>
      </c>
      <c r="L39" s="82">
        <v>1490000</v>
      </c>
      <c r="M39" s="82">
        <f t="shared" si="1"/>
        <v>5960</v>
      </c>
      <c r="O39" s="106"/>
      <c r="P39" s="90"/>
    </row>
    <row r="40" spans="2:16" ht="45" x14ac:dyDescent="0.25">
      <c r="B40" s="103">
        <v>32</v>
      </c>
      <c r="C40" s="79" t="s">
        <v>19</v>
      </c>
      <c r="D40" s="79" t="s">
        <v>267</v>
      </c>
      <c r="E40" s="79" t="s">
        <v>13</v>
      </c>
      <c r="F40" s="97" t="s">
        <v>123</v>
      </c>
      <c r="G40" s="79" t="s">
        <v>268</v>
      </c>
      <c r="H40" s="107" t="s">
        <v>269</v>
      </c>
      <c r="I40" s="95">
        <v>306138835</v>
      </c>
      <c r="J40" s="95" t="s">
        <v>57</v>
      </c>
      <c r="K40" s="96">
        <v>100</v>
      </c>
      <c r="L40" s="82">
        <v>45000</v>
      </c>
      <c r="M40" s="82">
        <f t="shared" si="1"/>
        <v>4500</v>
      </c>
      <c r="O40" s="106"/>
      <c r="P40" s="90"/>
    </row>
    <row r="41" spans="2:16" ht="75" x14ac:dyDescent="0.25">
      <c r="B41" s="103">
        <v>33</v>
      </c>
      <c r="C41" s="79" t="s">
        <v>19</v>
      </c>
      <c r="D41" s="79" t="s">
        <v>270</v>
      </c>
      <c r="E41" s="79" t="s">
        <v>13</v>
      </c>
      <c r="F41" s="97" t="s">
        <v>271</v>
      </c>
      <c r="G41" s="79" t="s">
        <v>272</v>
      </c>
      <c r="H41" s="107" t="s">
        <v>273</v>
      </c>
      <c r="I41" s="95">
        <v>306701816</v>
      </c>
      <c r="J41" s="95" t="s">
        <v>57</v>
      </c>
      <c r="K41" s="96">
        <v>140</v>
      </c>
      <c r="L41" s="82">
        <v>1533215.13</v>
      </c>
      <c r="M41" s="82">
        <f t="shared" si="1"/>
        <v>214650.1182</v>
      </c>
    </row>
    <row r="42" spans="2:16" ht="45" x14ac:dyDescent="0.25">
      <c r="B42" s="103">
        <v>34</v>
      </c>
      <c r="C42" s="79" t="s">
        <v>19</v>
      </c>
      <c r="D42" s="79" t="s">
        <v>274</v>
      </c>
      <c r="E42" s="79" t="s">
        <v>13</v>
      </c>
      <c r="F42" s="97" t="s">
        <v>213</v>
      </c>
      <c r="G42" s="79" t="s">
        <v>275</v>
      </c>
      <c r="H42" s="107" t="s">
        <v>276</v>
      </c>
      <c r="I42" s="95">
        <v>303255186</v>
      </c>
      <c r="J42" s="95" t="s">
        <v>57</v>
      </c>
      <c r="K42" s="96">
        <v>2</v>
      </c>
      <c r="L42" s="82">
        <v>1002118.4</v>
      </c>
      <c r="M42" s="82">
        <f t="shared" si="1"/>
        <v>2004.2368000000001</v>
      </c>
    </row>
    <row r="43" spans="2:16" ht="45" x14ac:dyDescent="0.25">
      <c r="B43" s="103">
        <v>35</v>
      </c>
      <c r="C43" s="79" t="s">
        <v>19</v>
      </c>
      <c r="D43" s="79" t="s">
        <v>277</v>
      </c>
      <c r="E43" s="79" t="s">
        <v>13</v>
      </c>
      <c r="F43" s="97" t="s">
        <v>112</v>
      </c>
      <c r="G43" s="79">
        <v>3</v>
      </c>
      <c r="H43" s="107" t="s">
        <v>278</v>
      </c>
      <c r="I43" s="95">
        <v>201122450</v>
      </c>
      <c r="J43" s="95" t="s">
        <v>57</v>
      </c>
      <c r="K43" s="96">
        <v>20</v>
      </c>
      <c r="L43" s="82">
        <v>900000</v>
      </c>
      <c r="M43" s="82">
        <f t="shared" si="1"/>
        <v>18000</v>
      </c>
    </row>
    <row r="44" spans="2:16" ht="45" x14ac:dyDescent="0.25">
      <c r="B44" s="103">
        <v>36</v>
      </c>
      <c r="C44" s="79" t="s">
        <v>19</v>
      </c>
      <c r="D44" s="98" t="s">
        <v>279</v>
      </c>
      <c r="E44" s="79" t="s">
        <v>13</v>
      </c>
      <c r="F44" s="97" t="s">
        <v>123</v>
      </c>
      <c r="G44" s="79" t="s">
        <v>280</v>
      </c>
      <c r="H44" s="107" t="s">
        <v>281</v>
      </c>
      <c r="I44" s="95">
        <v>310294096</v>
      </c>
      <c r="J44" s="95" t="s">
        <v>57</v>
      </c>
      <c r="K44" s="96">
        <v>1</v>
      </c>
      <c r="L44" s="82">
        <v>9200000.0099999998</v>
      </c>
      <c r="M44" s="82">
        <f t="shared" si="1"/>
        <v>9200.0000099999997</v>
      </c>
    </row>
    <row r="45" spans="2:16" ht="45" x14ac:dyDescent="0.25">
      <c r="B45" s="103">
        <v>37</v>
      </c>
      <c r="C45" s="79" t="s">
        <v>19</v>
      </c>
      <c r="D45" s="79" t="s">
        <v>282</v>
      </c>
      <c r="E45" s="79" t="s">
        <v>13</v>
      </c>
      <c r="F45" s="97" t="s">
        <v>123</v>
      </c>
      <c r="G45" s="79" t="s">
        <v>283</v>
      </c>
      <c r="H45" s="107" t="s">
        <v>284</v>
      </c>
      <c r="I45" s="95">
        <v>305147477</v>
      </c>
      <c r="J45" s="95" t="s">
        <v>57</v>
      </c>
      <c r="K45" s="96">
        <v>40</v>
      </c>
      <c r="L45" s="82">
        <v>524990</v>
      </c>
      <c r="M45" s="82">
        <f t="shared" si="1"/>
        <v>20999.599999999999</v>
      </c>
    </row>
    <row r="46" spans="2:16" ht="15.75" x14ac:dyDescent="0.25">
      <c r="B46" s="103"/>
      <c r="C46" s="79"/>
      <c r="D46" s="79"/>
      <c r="E46" s="79"/>
      <c r="F46" s="97"/>
      <c r="G46" s="79"/>
      <c r="H46" s="78" t="s">
        <v>285</v>
      </c>
      <c r="I46" s="95"/>
      <c r="J46" s="95"/>
      <c r="K46" s="102">
        <f>SUM(K20:K45)</f>
        <v>1159</v>
      </c>
      <c r="L46" s="102">
        <f>SUM(L20:L45)</f>
        <v>49721544.550000004</v>
      </c>
      <c r="M46" s="102">
        <f>SUM(M20:M45)</f>
        <v>652613.83425999992</v>
      </c>
    </row>
    <row r="47" spans="2:16" ht="25.5" customHeight="1" x14ac:dyDescent="0.25">
      <c r="B47" s="84" t="s">
        <v>40</v>
      </c>
      <c r="C47" s="85"/>
      <c r="D47" s="85"/>
      <c r="E47" s="85"/>
      <c r="F47" s="85"/>
      <c r="G47" s="85"/>
      <c r="H47" s="85"/>
      <c r="I47" s="85"/>
      <c r="J47" s="86"/>
      <c r="K47" s="88">
        <f>+K19+K46</f>
        <v>1196</v>
      </c>
      <c r="L47" s="88">
        <f>+L19+L46</f>
        <v>164654394.55000001</v>
      </c>
      <c r="M47" s="88">
        <f>+M19+M46</f>
        <v>779524.12425999995</v>
      </c>
    </row>
    <row r="48" spans="2:16" s="77" customFormat="1" x14ac:dyDescent="0.25">
      <c r="C48" s="72"/>
      <c r="D48" s="72"/>
      <c r="E48" s="91"/>
      <c r="F48" s="91"/>
      <c r="G48" s="72"/>
      <c r="H48" s="72"/>
      <c r="I48" s="72"/>
      <c r="J48" s="72"/>
      <c r="K48" s="105"/>
      <c r="L48" s="105"/>
      <c r="M48" s="105"/>
    </row>
    <row r="49" spans="2:14" s="77" customFormat="1" ht="30.75" customHeight="1" x14ac:dyDescent="0.25">
      <c r="B49" s="92" t="s">
        <v>41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spans="2:14" x14ac:dyDescent="0.25">
      <c r="K50" s="105">
        <f>SUBTOTAL(9,K48)</f>
        <v>0</v>
      </c>
      <c r="L50" s="105"/>
      <c r="M50" s="105"/>
    </row>
    <row r="51" spans="2:14" x14ac:dyDescent="0.25">
      <c r="K51" s="106"/>
      <c r="L51" s="106"/>
      <c r="M51" s="106"/>
    </row>
    <row r="52" spans="2:14" x14ac:dyDescent="0.25">
      <c r="L52" s="90"/>
    </row>
    <row r="53" spans="2:14" x14ac:dyDescent="0.25">
      <c r="J53" s="90" t="s">
        <v>175</v>
      </c>
      <c r="K53" s="106">
        <v>11</v>
      </c>
      <c r="L53" s="90"/>
      <c r="M53" s="106">
        <f>+M19</f>
        <v>126910.29</v>
      </c>
    </row>
    <row r="54" spans="2:14" x14ac:dyDescent="0.25">
      <c r="J54" s="72" t="s">
        <v>176</v>
      </c>
      <c r="K54" s="106">
        <v>26</v>
      </c>
      <c r="L54" s="90"/>
      <c r="M54" s="106">
        <f>+M46</f>
        <v>652613.83425999992</v>
      </c>
    </row>
    <row r="55" spans="2:14" x14ac:dyDescent="0.25">
      <c r="I55" s="72" t="s">
        <v>286</v>
      </c>
      <c r="J55" s="90" t="s">
        <v>175</v>
      </c>
      <c r="K55" s="106">
        <v>4</v>
      </c>
      <c r="L55" s="106"/>
      <c r="M55" s="106">
        <f>+M9+M15+M16+M17</f>
        <v>20549.82</v>
      </c>
    </row>
    <row r="56" spans="2:14" x14ac:dyDescent="0.25">
      <c r="J56" s="72" t="s">
        <v>176</v>
      </c>
      <c r="K56" s="106">
        <v>3</v>
      </c>
      <c r="M56" s="106">
        <f>+M20+M25+M39</f>
        <v>16210</v>
      </c>
    </row>
    <row r="57" spans="2:14" x14ac:dyDescent="0.25">
      <c r="J57" s="90" t="s">
        <v>175</v>
      </c>
      <c r="K57" s="106">
        <f>+K53-K55</f>
        <v>7</v>
      </c>
      <c r="L57" s="106"/>
      <c r="M57" s="106">
        <f>+M53-M55</f>
        <v>106360.47</v>
      </c>
    </row>
    <row r="58" spans="2:14" x14ac:dyDescent="0.25">
      <c r="J58" s="72" t="s">
        <v>176</v>
      </c>
      <c r="K58" s="106">
        <f>+K54-K56</f>
        <v>23</v>
      </c>
      <c r="M58" s="106">
        <f>+M54-M56</f>
        <v>636403.83425999992</v>
      </c>
    </row>
    <row r="59" spans="2:14" x14ac:dyDescent="0.25">
      <c r="K59" s="106"/>
      <c r="L59" s="106"/>
      <c r="M59" s="106"/>
      <c r="N59" s="106"/>
    </row>
  </sheetData>
  <mergeCells count="14">
    <mergeCell ref="K6:K7"/>
    <mergeCell ref="L6:L7"/>
    <mergeCell ref="B47:J47"/>
    <mergeCell ref="B49:M49"/>
    <mergeCell ref="B3:M3"/>
    <mergeCell ref="B4:M4"/>
    <mergeCell ref="B6:B7"/>
    <mergeCell ref="C6:C7"/>
    <mergeCell ref="D6:D7"/>
    <mergeCell ref="E6:E7"/>
    <mergeCell ref="F6:F7"/>
    <mergeCell ref="G6:G7"/>
    <mergeCell ref="H6:I6"/>
    <mergeCell ref="J6:J7"/>
  </mergeCells>
  <pageMargins left="0.11811023622047245" right="0.31496062992125984" top="0.35433070866141736" bottom="0.35433070866141736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"/>
  <sheetViews>
    <sheetView view="pageBreakPreview" zoomScaleNormal="100" zoomScaleSheetLayoutView="100" workbookViewId="0">
      <selection activeCell="B3" sqref="B3:I3"/>
    </sheetView>
  </sheetViews>
  <sheetFormatPr defaultRowHeight="16.5" x14ac:dyDescent="0.25"/>
  <cols>
    <col min="1" max="1" width="3.7109375" style="109" customWidth="1"/>
    <col min="2" max="2" width="5.28515625" style="109" customWidth="1"/>
    <col min="3" max="3" width="34.140625" style="109" customWidth="1"/>
    <col min="4" max="4" width="9.7109375" style="109" customWidth="1"/>
    <col min="5" max="5" width="20.140625" style="109" customWidth="1"/>
    <col min="6" max="6" width="20" style="109" customWidth="1"/>
    <col min="7" max="7" width="13.42578125" style="109" customWidth="1"/>
    <col min="8" max="8" width="12.7109375" style="109" customWidth="1"/>
    <col min="9" max="9" width="19.42578125" style="109" customWidth="1"/>
    <col min="10" max="10" width="4.5703125" style="109" customWidth="1"/>
    <col min="11" max="13" width="16.7109375" style="109" customWidth="1"/>
    <col min="14" max="16384" width="9.140625" style="109"/>
  </cols>
  <sheetData>
    <row r="1" spans="2:9" x14ac:dyDescent="0.25">
      <c r="I1" s="110" t="s">
        <v>287</v>
      </c>
    </row>
    <row r="2" spans="2:9" ht="40.5" customHeight="1" x14ac:dyDescent="0.25">
      <c r="B2" s="111" t="s">
        <v>288</v>
      </c>
      <c r="C2" s="111"/>
      <c r="D2" s="111"/>
      <c r="E2" s="111"/>
      <c r="F2" s="111"/>
      <c r="G2" s="111"/>
      <c r="H2" s="111"/>
      <c r="I2" s="111"/>
    </row>
    <row r="3" spans="2:9" x14ac:dyDescent="0.25">
      <c r="B3" s="112" t="s">
        <v>27</v>
      </c>
      <c r="C3" s="112"/>
      <c r="D3" s="112"/>
      <c r="E3" s="112"/>
      <c r="F3" s="112"/>
      <c r="G3" s="112"/>
      <c r="H3" s="112"/>
      <c r="I3" s="112"/>
    </row>
    <row r="5" spans="2:9" s="117" customFormat="1" ht="50.25" customHeight="1" x14ac:dyDescent="0.25">
      <c r="B5" s="113" t="s">
        <v>3</v>
      </c>
      <c r="C5" s="113" t="s">
        <v>4</v>
      </c>
      <c r="D5" s="113" t="s">
        <v>289</v>
      </c>
      <c r="E5" s="114" t="s">
        <v>29</v>
      </c>
      <c r="F5" s="113" t="s">
        <v>30</v>
      </c>
      <c r="G5" s="115" t="s">
        <v>32</v>
      </c>
      <c r="H5" s="115"/>
      <c r="I5" s="116" t="s">
        <v>290</v>
      </c>
    </row>
    <row r="6" spans="2:9" s="117" customFormat="1" ht="41.25" customHeight="1" x14ac:dyDescent="0.25">
      <c r="B6" s="113"/>
      <c r="C6" s="113"/>
      <c r="D6" s="113"/>
      <c r="E6" s="114"/>
      <c r="F6" s="113"/>
      <c r="G6" s="118" t="s">
        <v>37</v>
      </c>
      <c r="H6" s="118" t="s">
        <v>38</v>
      </c>
      <c r="I6" s="119" t="s">
        <v>39</v>
      </c>
    </row>
    <row r="7" spans="2:9" ht="103.5" customHeight="1" x14ac:dyDescent="0.25">
      <c r="B7" s="120" t="s">
        <v>291</v>
      </c>
      <c r="C7" s="121" t="s">
        <v>292</v>
      </c>
      <c r="D7" s="120" t="s">
        <v>291</v>
      </c>
      <c r="E7" s="120" t="s">
        <v>291</v>
      </c>
      <c r="F7" s="120" t="s">
        <v>291</v>
      </c>
      <c r="G7" s="120" t="s">
        <v>291</v>
      </c>
      <c r="H7" s="120" t="s">
        <v>291</v>
      </c>
      <c r="I7" s="120" t="s">
        <v>291</v>
      </c>
    </row>
    <row r="8" spans="2:9" x14ac:dyDescent="0.25">
      <c r="B8" s="122"/>
      <c r="C8" s="122"/>
      <c r="D8" s="122"/>
      <c r="E8" s="122"/>
      <c r="F8" s="122"/>
      <c r="G8" s="122"/>
      <c r="H8" s="122"/>
      <c r="I8" s="122"/>
    </row>
    <row r="9" spans="2:9" x14ac:dyDescent="0.25">
      <c r="B9" s="122"/>
      <c r="C9" s="122"/>
      <c r="D9" s="122"/>
      <c r="E9" s="122"/>
      <c r="F9" s="122"/>
      <c r="G9" s="122"/>
      <c r="H9" s="122"/>
      <c r="I9" s="122"/>
    </row>
    <row r="10" spans="2:9" x14ac:dyDescent="0.25">
      <c r="B10" s="122"/>
      <c r="C10" s="122"/>
      <c r="D10" s="122"/>
      <c r="E10" s="122"/>
      <c r="F10" s="122"/>
      <c r="G10" s="122"/>
      <c r="H10" s="122"/>
      <c r="I10" s="122"/>
    </row>
    <row r="12" spans="2:9" ht="51" customHeight="1" x14ac:dyDescent="0.25">
      <c r="B12" s="123" t="s">
        <v>41</v>
      </c>
      <c r="C12" s="123"/>
      <c r="D12" s="123"/>
      <c r="E12" s="123"/>
      <c r="F12" s="123"/>
      <c r="G12" s="123"/>
      <c r="H12" s="123"/>
      <c r="I12" s="123"/>
    </row>
  </sheetData>
  <mergeCells count="9">
    <mergeCell ref="B12:I12"/>
    <mergeCell ref="B2:I2"/>
    <mergeCell ref="B3:I3"/>
    <mergeCell ref="B5:B6"/>
    <mergeCell ref="C5:C6"/>
    <mergeCell ref="D5:D6"/>
    <mergeCell ref="E5:E6"/>
    <mergeCell ref="F5:F6"/>
    <mergeCell ref="G5:H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9.140625" style="124"/>
    <col min="2" max="2" width="35" style="125" customWidth="1"/>
    <col min="3" max="3" width="12.85546875" style="125" customWidth="1"/>
    <col min="4" max="5" width="12.85546875" style="126" customWidth="1"/>
    <col min="6" max="6" width="17.28515625" style="127" customWidth="1"/>
    <col min="7" max="7" width="17.140625" style="127" customWidth="1"/>
    <col min="8" max="10" width="15" style="127" customWidth="1"/>
    <col min="11" max="11" width="16.140625" style="127" customWidth="1"/>
    <col min="12" max="16384" width="9.140625" style="127"/>
  </cols>
  <sheetData>
    <row r="1" spans="1:11" ht="73.5" customHeight="1" x14ac:dyDescent="0.25">
      <c r="H1" s="128" t="s">
        <v>293</v>
      </c>
      <c r="I1" s="129"/>
      <c r="J1" s="129"/>
      <c r="K1" s="129"/>
    </row>
    <row r="2" spans="1:11" ht="70.150000000000006" customHeight="1" x14ac:dyDescent="0.25">
      <c r="A2" s="130" t="s">
        <v>294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x14ac:dyDescent="0.25">
      <c r="K3" s="131"/>
    </row>
    <row r="4" spans="1:11" s="135" customFormat="1" ht="33" customHeight="1" x14ac:dyDescent="0.25">
      <c r="A4" s="132" t="s">
        <v>3</v>
      </c>
      <c r="B4" s="132" t="s">
        <v>295</v>
      </c>
      <c r="C4" s="132" t="s">
        <v>296</v>
      </c>
      <c r="D4" s="132" t="s">
        <v>297</v>
      </c>
      <c r="E4" s="132" t="s">
        <v>298</v>
      </c>
      <c r="F4" s="133" t="s">
        <v>299</v>
      </c>
      <c r="G4" s="134"/>
      <c r="H4" s="132" t="s">
        <v>300</v>
      </c>
      <c r="I4" s="132" t="s">
        <v>301</v>
      </c>
      <c r="J4" s="132" t="s">
        <v>302</v>
      </c>
      <c r="K4" s="132" t="s">
        <v>303</v>
      </c>
    </row>
    <row r="5" spans="1:11" s="135" customFormat="1" ht="105.75" customHeight="1" x14ac:dyDescent="0.25">
      <c r="A5" s="136"/>
      <c r="B5" s="136"/>
      <c r="C5" s="136"/>
      <c r="D5" s="136"/>
      <c r="E5" s="136"/>
      <c r="F5" s="137" t="s">
        <v>304</v>
      </c>
      <c r="G5" s="137" t="s">
        <v>305</v>
      </c>
      <c r="H5" s="136"/>
      <c r="I5" s="136"/>
      <c r="J5" s="136"/>
      <c r="K5" s="136"/>
    </row>
    <row r="6" spans="1:11" ht="19.5" customHeight="1" x14ac:dyDescent="0.25">
      <c r="A6" s="138" t="s">
        <v>306</v>
      </c>
      <c r="B6" s="139" t="s">
        <v>307</v>
      </c>
      <c r="C6" s="140" t="s">
        <v>291</v>
      </c>
      <c r="D6" s="140" t="s">
        <v>291</v>
      </c>
      <c r="E6" s="140" t="s">
        <v>291</v>
      </c>
      <c r="F6" s="137" t="s">
        <v>291</v>
      </c>
      <c r="G6" s="137" t="s">
        <v>291</v>
      </c>
      <c r="H6" s="140" t="s">
        <v>291</v>
      </c>
      <c r="I6" s="140" t="s">
        <v>291</v>
      </c>
      <c r="J6" s="140" t="s">
        <v>291</v>
      </c>
      <c r="K6" s="140" t="s">
        <v>291</v>
      </c>
    </row>
    <row r="7" spans="1:11" ht="19.5" customHeight="1" x14ac:dyDescent="0.25">
      <c r="A7" s="138" t="s">
        <v>308</v>
      </c>
      <c r="B7" s="139" t="s">
        <v>309</v>
      </c>
      <c r="C7" s="140" t="s">
        <v>291</v>
      </c>
      <c r="D7" s="140" t="s">
        <v>291</v>
      </c>
      <c r="E7" s="140" t="s">
        <v>291</v>
      </c>
      <c r="F7" s="137" t="s">
        <v>291</v>
      </c>
      <c r="G7" s="137" t="s">
        <v>291</v>
      </c>
      <c r="H7" s="140" t="s">
        <v>291</v>
      </c>
      <c r="I7" s="140" t="s">
        <v>291</v>
      </c>
      <c r="J7" s="140" t="s">
        <v>291</v>
      </c>
      <c r="K7" s="140" t="s">
        <v>291</v>
      </c>
    </row>
    <row r="8" spans="1:11" ht="19.5" customHeight="1" x14ac:dyDescent="0.25">
      <c r="A8" s="138" t="s">
        <v>310</v>
      </c>
      <c r="B8" s="139" t="s">
        <v>311</v>
      </c>
      <c r="C8" s="140" t="s">
        <v>291</v>
      </c>
      <c r="D8" s="140" t="s">
        <v>291</v>
      </c>
      <c r="E8" s="140" t="s">
        <v>291</v>
      </c>
      <c r="F8" s="137" t="s">
        <v>291</v>
      </c>
      <c r="G8" s="137" t="s">
        <v>291</v>
      </c>
      <c r="H8" s="140" t="s">
        <v>291</v>
      </c>
      <c r="I8" s="140" t="s">
        <v>291</v>
      </c>
      <c r="J8" s="140" t="s">
        <v>291</v>
      </c>
      <c r="K8" s="140" t="s">
        <v>291</v>
      </c>
    </row>
    <row r="9" spans="1:11" ht="30" customHeight="1" x14ac:dyDescent="0.25">
      <c r="A9" s="138" t="s">
        <v>312</v>
      </c>
      <c r="B9" s="139" t="s">
        <v>313</v>
      </c>
      <c r="C9" s="140" t="s">
        <v>291</v>
      </c>
      <c r="D9" s="140" t="s">
        <v>291</v>
      </c>
      <c r="E9" s="140" t="s">
        <v>291</v>
      </c>
      <c r="F9" s="137" t="s">
        <v>291</v>
      </c>
      <c r="G9" s="137" t="s">
        <v>291</v>
      </c>
      <c r="H9" s="140" t="s">
        <v>291</v>
      </c>
      <c r="I9" s="140" t="s">
        <v>291</v>
      </c>
      <c r="J9" s="140" t="s">
        <v>291</v>
      </c>
      <c r="K9" s="140" t="s">
        <v>291</v>
      </c>
    </row>
    <row r="10" spans="1:11" ht="19.5" customHeight="1" x14ac:dyDescent="0.25">
      <c r="A10" s="138" t="s">
        <v>314</v>
      </c>
      <c r="B10" s="139" t="s">
        <v>315</v>
      </c>
      <c r="C10" s="140" t="s">
        <v>291</v>
      </c>
      <c r="D10" s="140" t="s">
        <v>291</v>
      </c>
      <c r="E10" s="140" t="s">
        <v>291</v>
      </c>
      <c r="F10" s="137" t="s">
        <v>291</v>
      </c>
      <c r="G10" s="137" t="s">
        <v>291</v>
      </c>
      <c r="H10" s="140" t="s">
        <v>291</v>
      </c>
      <c r="I10" s="140" t="s">
        <v>291</v>
      </c>
      <c r="J10" s="140" t="s">
        <v>291</v>
      </c>
      <c r="K10" s="140" t="s">
        <v>291</v>
      </c>
    </row>
    <row r="11" spans="1:11" ht="19.5" customHeight="1" x14ac:dyDescent="0.25">
      <c r="A11" s="138" t="s">
        <v>316</v>
      </c>
      <c r="B11" s="139" t="s">
        <v>317</v>
      </c>
      <c r="C11" s="140" t="s">
        <v>291</v>
      </c>
      <c r="D11" s="140" t="s">
        <v>291</v>
      </c>
      <c r="E11" s="140" t="s">
        <v>291</v>
      </c>
      <c r="F11" s="137" t="s">
        <v>291</v>
      </c>
      <c r="G11" s="137" t="s">
        <v>291</v>
      </c>
      <c r="H11" s="140" t="s">
        <v>291</v>
      </c>
      <c r="I11" s="140" t="s">
        <v>291</v>
      </c>
      <c r="J11" s="140" t="s">
        <v>291</v>
      </c>
      <c r="K11" s="140" t="s">
        <v>291</v>
      </c>
    </row>
    <row r="13" spans="1:11" ht="36" customHeight="1" x14ac:dyDescent="0.25">
      <c r="A13" s="141" t="s">
        <v>318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</sheetData>
  <mergeCells count="13">
    <mergeCell ref="J4:J5"/>
    <mergeCell ref="K4:K5"/>
    <mergeCell ref="A13:K13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tabSelected="1" view="pageBreakPreview" zoomScaleNormal="100" zoomScaleSheetLayoutView="100" workbookViewId="0">
      <selection activeCell="B3" sqref="B3:L3"/>
    </sheetView>
  </sheetViews>
  <sheetFormatPr defaultRowHeight="16.5" x14ac:dyDescent="0.25"/>
  <cols>
    <col min="1" max="1" width="3.7109375" style="109" customWidth="1"/>
    <col min="2" max="2" width="5.28515625" style="109" customWidth="1"/>
    <col min="3" max="3" width="24.28515625" style="109" customWidth="1"/>
    <col min="4" max="4" width="15.85546875" style="109" customWidth="1"/>
    <col min="5" max="5" width="16.85546875" style="109" customWidth="1"/>
    <col min="6" max="6" width="20" style="109" customWidth="1"/>
    <col min="7" max="7" width="19.42578125" style="109" customWidth="1"/>
    <col min="8" max="8" width="10.7109375" style="109" customWidth="1"/>
    <col min="9" max="9" width="15.7109375" style="109" customWidth="1"/>
    <col min="10" max="10" width="10.42578125" style="109" customWidth="1"/>
    <col min="11" max="11" width="11.7109375" style="109" customWidth="1"/>
    <col min="12" max="12" width="14.140625" style="109" customWidth="1"/>
    <col min="13" max="13" width="3.42578125" style="109" customWidth="1"/>
    <col min="14" max="16" width="16.7109375" style="109" customWidth="1"/>
    <col min="17" max="16384" width="9.140625" style="109"/>
  </cols>
  <sheetData>
    <row r="1" spans="2:12" x14ac:dyDescent="0.25">
      <c r="L1" s="110" t="s">
        <v>319</v>
      </c>
    </row>
    <row r="2" spans="2:12" ht="40.5" customHeight="1" x14ac:dyDescent="0.25">
      <c r="B2" s="111" t="s">
        <v>320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2" x14ac:dyDescent="0.25">
      <c r="B3" s="112" t="s">
        <v>27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2:12" x14ac:dyDescent="0.25">
      <c r="B4" s="142" t="s">
        <v>321</v>
      </c>
      <c r="C4" s="142"/>
      <c r="D4" s="142"/>
    </row>
    <row r="5" spans="2:12" s="117" customFormat="1" ht="50.25" customHeight="1" x14ac:dyDescent="0.25">
      <c r="B5" s="113" t="s">
        <v>3</v>
      </c>
      <c r="C5" s="113" t="s">
        <v>322</v>
      </c>
      <c r="D5" s="113" t="s">
        <v>323</v>
      </c>
      <c r="E5" s="114" t="s">
        <v>324</v>
      </c>
      <c r="F5" s="113" t="s">
        <v>325</v>
      </c>
      <c r="G5" s="143" t="s">
        <v>326</v>
      </c>
      <c r="H5" s="115" t="s">
        <v>327</v>
      </c>
      <c r="I5" s="115"/>
      <c r="J5" s="113" t="s">
        <v>328</v>
      </c>
      <c r="K5" s="113"/>
      <c r="L5" s="113"/>
    </row>
    <row r="6" spans="2:12" s="117" customFormat="1" ht="41.25" customHeight="1" x14ac:dyDescent="0.25">
      <c r="B6" s="113"/>
      <c r="C6" s="113"/>
      <c r="D6" s="113"/>
      <c r="E6" s="114"/>
      <c r="F6" s="113"/>
      <c r="G6" s="144"/>
      <c r="H6" s="118" t="s">
        <v>329</v>
      </c>
      <c r="I6" s="118" t="s">
        <v>330</v>
      </c>
      <c r="J6" s="118" t="s">
        <v>331</v>
      </c>
      <c r="K6" s="118" t="s">
        <v>332</v>
      </c>
      <c r="L6" s="145" t="s">
        <v>333</v>
      </c>
    </row>
    <row r="7" spans="2:12" ht="17.25" customHeight="1" x14ac:dyDescent="0.25">
      <c r="B7" s="120" t="s">
        <v>291</v>
      </c>
      <c r="C7" s="121" t="s">
        <v>334</v>
      </c>
      <c r="D7" s="120" t="s">
        <v>291</v>
      </c>
      <c r="E7" s="120" t="s">
        <v>291</v>
      </c>
      <c r="F7" s="120" t="s">
        <v>291</v>
      </c>
      <c r="G7" s="120" t="s">
        <v>291</v>
      </c>
      <c r="H7" s="120" t="s">
        <v>291</v>
      </c>
      <c r="I7" s="120" t="s">
        <v>291</v>
      </c>
      <c r="J7" s="120" t="s">
        <v>291</v>
      </c>
      <c r="K7" s="120" t="s">
        <v>291</v>
      </c>
      <c r="L7" s="120" t="s">
        <v>291</v>
      </c>
    </row>
    <row r="8" spans="2:12" x14ac:dyDescent="0.25"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10" spans="2:12" x14ac:dyDescent="0.25">
      <c r="B10" s="142" t="s">
        <v>335</v>
      </c>
      <c r="C10" s="142"/>
      <c r="D10" s="142"/>
    </row>
    <row r="11" spans="2:12" ht="43.5" customHeight="1" x14ac:dyDescent="0.25">
      <c r="B11" s="113" t="s">
        <v>3</v>
      </c>
      <c r="C11" s="113" t="s">
        <v>336</v>
      </c>
      <c r="D11" s="113" t="s">
        <v>323</v>
      </c>
      <c r="E11" s="114" t="s">
        <v>324</v>
      </c>
      <c r="F11" s="113" t="s">
        <v>325</v>
      </c>
      <c r="G11" s="143" t="s">
        <v>337</v>
      </c>
      <c r="H11" s="146" t="s">
        <v>338</v>
      </c>
      <c r="I11" s="147"/>
      <c r="J11" s="147"/>
      <c r="K11" s="147"/>
      <c r="L11" s="148"/>
    </row>
    <row r="12" spans="2:12" ht="43.5" customHeight="1" x14ac:dyDescent="0.25">
      <c r="B12" s="113"/>
      <c r="C12" s="113"/>
      <c r="D12" s="113"/>
      <c r="E12" s="114"/>
      <c r="F12" s="113"/>
      <c r="G12" s="144"/>
      <c r="H12" s="149"/>
      <c r="I12" s="150"/>
      <c r="J12" s="150"/>
      <c r="K12" s="150"/>
      <c r="L12" s="151"/>
    </row>
    <row r="13" spans="2:12" ht="33" x14ac:dyDescent="0.25">
      <c r="B13" s="120" t="s">
        <v>291</v>
      </c>
      <c r="C13" s="121" t="s">
        <v>339</v>
      </c>
      <c r="D13" s="120" t="s">
        <v>291</v>
      </c>
      <c r="E13" s="120" t="s">
        <v>291</v>
      </c>
      <c r="F13" s="120" t="s">
        <v>291</v>
      </c>
      <c r="G13" s="120" t="s">
        <v>291</v>
      </c>
      <c r="H13" s="152" t="s">
        <v>291</v>
      </c>
      <c r="I13" s="153"/>
      <c r="J13" s="153"/>
      <c r="K13" s="153"/>
      <c r="L13" s="154"/>
    </row>
    <row r="14" spans="2:12" x14ac:dyDescent="0.25">
      <c r="B14" s="122"/>
      <c r="C14" s="122"/>
      <c r="D14" s="122"/>
      <c r="E14" s="122"/>
      <c r="F14" s="122"/>
      <c r="G14" s="122"/>
      <c r="H14" s="152"/>
      <c r="I14" s="153"/>
      <c r="J14" s="153"/>
      <c r="K14" s="153"/>
      <c r="L14" s="154"/>
    </row>
    <row r="16" spans="2:12" x14ac:dyDescent="0.25">
      <c r="B16" s="142" t="s">
        <v>340</v>
      </c>
      <c r="C16" s="142"/>
      <c r="D16" s="142"/>
    </row>
    <row r="17" spans="2:12" ht="16.5" customHeight="1" x14ac:dyDescent="0.25">
      <c r="B17" s="113" t="s">
        <v>3</v>
      </c>
      <c r="C17" s="113" t="s">
        <v>341</v>
      </c>
      <c r="D17" s="113" t="s">
        <v>323</v>
      </c>
      <c r="E17" s="114" t="s">
        <v>342</v>
      </c>
      <c r="F17" s="113" t="s">
        <v>343</v>
      </c>
      <c r="G17" s="143" t="s">
        <v>344</v>
      </c>
      <c r="H17" s="146" t="s">
        <v>345</v>
      </c>
      <c r="I17" s="147"/>
      <c r="J17" s="147"/>
      <c r="K17" s="147"/>
      <c r="L17" s="148"/>
    </row>
    <row r="18" spans="2:12" ht="45.75" customHeight="1" x14ac:dyDescent="0.25">
      <c r="B18" s="113"/>
      <c r="C18" s="113"/>
      <c r="D18" s="113"/>
      <c r="E18" s="114"/>
      <c r="F18" s="113"/>
      <c r="G18" s="144"/>
      <c r="H18" s="149"/>
      <c r="I18" s="150"/>
      <c r="J18" s="150"/>
      <c r="K18" s="150"/>
      <c r="L18" s="151"/>
    </row>
    <row r="19" spans="2:12" ht="33" x14ac:dyDescent="0.25">
      <c r="B19" s="155">
        <v>1</v>
      </c>
      <c r="C19" s="121" t="s">
        <v>346</v>
      </c>
      <c r="D19" s="120" t="s">
        <v>291</v>
      </c>
      <c r="E19" s="120" t="s">
        <v>291</v>
      </c>
      <c r="F19" s="120" t="s">
        <v>291</v>
      </c>
      <c r="G19" s="120" t="s">
        <v>291</v>
      </c>
      <c r="H19" s="152" t="s">
        <v>291</v>
      </c>
      <c r="I19" s="153"/>
      <c r="J19" s="153"/>
      <c r="K19" s="153"/>
      <c r="L19" s="154"/>
    </row>
    <row r="20" spans="2:12" hidden="1" x14ac:dyDescent="0.25">
      <c r="B20" s="122"/>
      <c r="C20" s="122"/>
      <c r="D20" s="122"/>
      <c r="E20" s="122"/>
      <c r="F20" s="122"/>
      <c r="G20" s="122"/>
      <c r="H20" s="152"/>
      <c r="I20" s="153"/>
      <c r="J20" s="153"/>
      <c r="K20" s="153"/>
      <c r="L20" s="154"/>
    </row>
  </sheetData>
  <mergeCells count="31">
    <mergeCell ref="H19:L19"/>
    <mergeCell ref="H20:L20"/>
    <mergeCell ref="H13:L13"/>
    <mergeCell ref="H14:L14"/>
    <mergeCell ref="B16:D16"/>
    <mergeCell ref="B17:B18"/>
    <mergeCell ref="C17:C18"/>
    <mergeCell ref="D17:D18"/>
    <mergeCell ref="E17:E18"/>
    <mergeCell ref="F17:F18"/>
    <mergeCell ref="G17:G18"/>
    <mergeCell ref="H17:L18"/>
    <mergeCell ref="J5:L5"/>
    <mergeCell ref="B10:D10"/>
    <mergeCell ref="B11:B12"/>
    <mergeCell ref="C11:C12"/>
    <mergeCell ref="D11:D12"/>
    <mergeCell ref="E11:E12"/>
    <mergeCell ref="F11:F12"/>
    <mergeCell ref="G11:G12"/>
    <mergeCell ref="H11:L12"/>
    <mergeCell ref="B2:L2"/>
    <mergeCell ref="B3:L3"/>
    <mergeCell ref="B4:D4"/>
    <mergeCell ref="B5:B6"/>
    <mergeCell ref="C5:C6"/>
    <mergeCell ref="D5:D6"/>
    <mergeCell ref="E5:E6"/>
    <mergeCell ref="F5:F6"/>
    <mergeCell ref="G5:G6"/>
    <mergeCell ref="H5:I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3 илова</vt:lpstr>
      <vt:lpstr>4 илова</vt:lpstr>
      <vt:lpstr>5 илова-ТМЗ 1-чорак</vt:lpstr>
      <vt:lpstr>5 илова-ТМЗ 2-чорак</vt:lpstr>
      <vt:lpstr>6 илова</vt:lpstr>
      <vt:lpstr>8-илова </vt:lpstr>
      <vt:lpstr>14 илова</vt:lpstr>
      <vt:lpstr>'4 илова'!Заголовки_для_печати</vt:lpstr>
      <vt:lpstr>'5 илова-ТМЗ 1-чорак'!Заголовки_для_печати</vt:lpstr>
      <vt:lpstr>'5 илова-ТМЗ 2-чорак'!Заголовки_для_печати</vt:lpstr>
      <vt:lpstr>'14 илова'!Область_печати</vt:lpstr>
      <vt:lpstr>'3 илова'!Область_печати</vt:lpstr>
      <vt:lpstr>'4 илова'!Область_печати</vt:lpstr>
      <vt:lpstr>'5 илова-ТМЗ 1-чорак'!Область_печати</vt:lpstr>
      <vt:lpstr>'5 илова-ТМЗ 2-чорак'!Область_печати</vt:lpstr>
      <vt:lpstr>'6 илова'!Область_печати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Suyunov Fozil</dc:creator>
  <cp:lastModifiedBy>Suyunov Fozil</cp:lastModifiedBy>
  <dcterms:created xsi:type="dcterms:W3CDTF">2022-12-30T13:52:16Z</dcterms:created>
  <dcterms:modified xsi:type="dcterms:W3CDTF">2023-10-10T13:01:23Z</dcterms:modified>
</cp:coreProperties>
</file>